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equinltd-my.sharepoint.com/personal/james_pembroke_equin_co_uk/Documents/Desktop/"/>
    </mc:Choice>
  </mc:AlternateContent>
  <xr:revisionPtr revIDLastSave="141" documentId="8_{6CA463FA-545A-44AF-8F2E-073DEBE0E504}" xr6:coauthVersionLast="47" xr6:coauthVersionMax="47" xr10:uidLastSave="{6C3AAEE3-CC2B-4B1C-ADE9-858080FEFC57}"/>
  <bookViews>
    <workbookView xWindow="-120" yWindow="-120" windowWidth="25200" windowHeight="16160" activeTab="1" xr2:uid="{00000000-000D-0000-FFFF-FFFF00000000}"/>
  </bookViews>
  <sheets>
    <sheet name="Notes" sheetId="6" r:id="rId1"/>
    <sheet name="Pupil VA Calculator" sheetId="2" r:id="rId2"/>
    <sheet name="School VA Calculator" sheetId="5" r:id="rId3"/>
    <sheet name="Pupil Groups" sheetId="10" r:id="rId4"/>
    <sheet name="Actual vs Estimated Results" sheetId="9" r:id="rId5"/>
    <sheet name="points lookup" sheetId="8" r:id="rId6"/>
  </sheets>
  <definedNames>
    <definedName name="_xlnm._FilterDatabase" localSheetId="1" hidden="1">'Pupil VA Calculator'!$A$2:$R$150</definedName>
    <definedName name="thresholds">'points lookup'!$E$6:$L$10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10" l="1" a="1"/>
  <c r="J10" i="10" l="1" a="1"/>
  <c r="I10" i="10" a="1"/>
  <c r="L150" i="2" l="1"/>
  <c r="K150" i="2"/>
  <c r="J150" i="2"/>
  <c r="L149" i="2"/>
  <c r="K149" i="2"/>
  <c r="J149" i="2"/>
  <c r="L148" i="2"/>
  <c r="K148" i="2"/>
  <c r="J148" i="2"/>
  <c r="L147" i="2"/>
  <c r="K147" i="2"/>
  <c r="J147" i="2"/>
  <c r="L146" i="2"/>
  <c r="K146" i="2"/>
  <c r="J146" i="2"/>
  <c r="L145" i="2"/>
  <c r="K145" i="2"/>
  <c r="J145" i="2"/>
  <c r="L144" i="2"/>
  <c r="K144" i="2"/>
  <c r="J144" i="2"/>
  <c r="L143" i="2"/>
  <c r="K143" i="2"/>
  <c r="J143" i="2"/>
  <c r="L142" i="2"/>
  <c r="K142" i="2"/>
  <c r="J142" i="2"/>
  <c r="L141" i="2"/>
  <c r="K141" i="2"/>
  <c r="J141" i="2"/>
  <c r="L140" i="2"/>
  <c r="K140" i="2"/>
  <c r="J140" i="2"/>
  <c r="L139" i="2"/>
  <c r="K139" i="2"/>
  <c r="J139" i="2"/>
  <c r="M139" i="2" s="1"/>
  <c r="L138" i="2"/>
  <c r="K138" i="2"/>
  <c r="J138" i="2"/>
  <c r="L137" i="2"/>
  <c r="K137" i="2"/>
  <c r="J137" i="2"/>
  <c r="L136" i="2"/>
  <c r="K136" i="2"/>
  <c r="J136" i="2"/>
  <c r="L135" i="2"/>
  <c r="K135" i="2"/>
  <c r="J135" i="2"/>
  <c r="L134" i="2"/>
  <c r="K134" i="2"/>
  <c r="J134" i="2"/>
  <c r="L133" i="2"/>
  <c r="K133" i="2"/>
  <c r="J133" i="2"/>
  <c r="L132" i="2"/>
  <c r="K132" i="2"/>
  <c r="J132" i="2"/>
  <c r="L131" i="2"/>
  <c r="K131" i="2"/>
  <c r="J131" i="2"/>
  <c r="M131" i="2" s="1"/>
  <c r="L130" i="2"/>
  <c r="K130" i="2"/>
  <c r="J130" i="2"/>
  <c r="L129" i="2"/>
  <c r="K129" i="2"/>
  <c r="J129" i="2"/>
  <c r="L128" i="2"/>
  <c r="K128" i="2"/>
  <c r="J128" i="2"/>
  <c r="L127" i="2"/>
  <c r="K127" i="2"/>
  <c r="J127" i="2"/>
  <c r="M127" i="2" s="1"/>
  <c r="L126" i="2"/>
  <c r="K126" i="2"/>
  <c r="J126" i="2"/>
  <c r="L125" i="2"/>
  <c r="K125" i="2"/>
  <c r="J125" i="2"/>
  <c r="L124" i="2"/>
  <c r="K124" i="2"/>
  <c r="J124" i="2"/>
  <c r="L123" i="2"/>
  <c r="K123" i="2"/>
  <c r="J123" i="2"/>
  <c r="L122" i="2"/>
  <c r="K122" i="2"/>
  <c r="J122" i="2"/>
  <c r="L121" i="2"/>
  <c r="K121" i="2"/>
  <c r="J121" i="2"/>
  <c r="L120" i="2"/>
  <c r="K120" i="2"/>
  <c r="J120" i="2"/>
  <c r="L119" i="2"/>
  <c r="K119" i="2"/>
  <c r="J119" i="2"/>
  <c r="M119" i="2" s="1"/>
  <c r="L118" i="2"/>
  <c r="K118" i="2"/>
  <c r="J118" i="2"/>
  <c r="L117" i="2"/>
  <c r="K117" i="2"/>
  <c r="J117" i="2"/>
  <c r="L116" i="2"/>
  <c r="K116" i="2"/>
  <c r="J116" i="2"/>
  <c r="L115" i="2"/>
  <c r="K115" i="2"/>
  <c r="J115" i="2"/>
  <c r="M115" i="2" s="1"/>
  <c r="L114" i="2"/>
  <c r="K114" i="2"/>
  <c r="J114" i="2"/>
  <c r="L113" i="2"/>
  <c r="K113" i="2"/>
  <c r="J113" i="2"/>
  <c r="L112" i="2"/>
  <c r="K112" i="2"/>
  <c r="J112" i="2"/>
  <c r="L111" i="2"/>
  <c r="K111" i="2"/>
  <c r="J111" i="2"/>
  <c r="M111" i="2" s="1"/>
  <c r="L110" i="2"/>
  <c r="K110" i="2"/>
  <c r="J110" i="2"/>
  <c r="L109" i="2"/>
  <c r="K109" i="2"/>
  <c r="J109" i="2"/>
  <c r="L108" i="2"/>
  <c r="K108" i="2"/>
  <c r="J108" i="2"/>
  <c r="L107" i="2"/>
  <c r="K107" i="2"/>
  <c r="J107" i="2"/>
  <c r="M107" i="2" s="1"/>
  <c r="L106" i="2"/>
  <c r="K106" i="2"/>
  <c r="J106" i="2"/>
  <c r="L105" i="2"/>
  <c r="K105" i="2"/>
  <c r="J105" i="2"/>
  <c r="L104" i="2"/>
  <c r="K104" i="2"/>
  <c r="J104" i="2"/>
  <c r="L103" i="2"/>
  <c r="K103" i="2"/>
  <c r="J103" i="2"/>
  <c r="M103" i="2" s="1"/>
  <c r="L102" i="2"/>
  <c r="K102" i="2"/>
  <c r="J102" i="2"/>
  <c r="L101" i="2"/>
  <c r="K101" i="2"/>
  <c r="J101" i="2"/>
  <c r="L100" i="2"/>
  <c r="K100" i="2"/>
  <c r="J100" i="2"/>
  <c r="L99" i="2"/>
  <c r="K99" i="2"/>
  <c r="J99" i="2"/>
  <c r="M99" i="2" s="1"/>
  <c r="L98" i="2"/>
  <c r="K98" i="2"/>
  <c r="J98" i="2"/>
  <c r="L97" i="2"/>
  <c r="K97" i="2"/>
  <c r="J97" i="2"/>
  <c r="L96" i="2"/>
  <c r="K96" i="2"/>
  <c r="J96" i="2"/>
  <c r="L95" i="2"/>
  <c r="K95" i="2"/>
  <c r="J95" i="2"/>
  <c r="L94" i="2"/>
  <c r="K94" i="2"/>
  <c r="J94" i="2"/>
  <c r="L93" i="2"/>
  <c r="K93" i="2"/>
  <c r="J93" i="2"/>
  <c r="L92" i="2"/>
  <c r="K92" i="2"/>
  <c r="J92" i="2"/>
  <c r="L91" i="2"/>
  <c r="K91" i="2"/>
  <c r="J91" i="2"/>
  <c r="L90" i="2"/>
  <c r="K90" i="2"/>
  <c r="J90" i="2"/>
  <c r="L89" i="2"/>
  <c r="K89" i="2"/>
  <c r="J89" i="2"/>
  <c r="L88" i="2"/>
  <c r="K88" i="2"/>
  <c r="J88" i="2"/>
  <c r="L87" i="2"/>
  <c r="K87" i="2"/>
  <c r="J87" i="2"/>
  <c r="L86" i="2"/>
  <c r="K86" i="2"/>
  <c r="J86" i="2"/>
  <c r="L85" i="2"/>
  <c r="K85" i="2"/>
  <c r="J85" i="2"/>
  <c r="L84" i="2"/>
  <c r="K84" i="2"/>
  <c r="J84" i="2"/>
  <c r="L83" i="2"/>
  <c r="K83" i="2"/>
  <c r="J83" i="2"/>
  <c r="M83" i="2" s="1"/>
  <c r="L82" i="2"/>
  <c r="K82" i="2"/>
  <c r="J82" i="2"/>
  <c r="L81" i="2"/>
  <c r="K81" i="2"/>
  <c r="J81" i="2"/>
  <c r="L80" i="2"/>
  <c r="K80" i="2"/>
  <c r="J80" i="2"/>
  <c r="L79" i="2"/>
  <c r="K79" i="2"/>
  <c r="J79" i="2"/>
  <c r="L78" i="2"/>
  <c r="K78" i="2"/>
  <c r="J78" i="2"/>
  <c r="L77" i="2"/>
  <c r="K77" i="2"/>
  <c r="J77" i="2"/>
  <c r="L76" i="2"/>
  <c r="K76" i="2"/>
  <c r="J76" i="2"/>
  <c r="L75" i="2"/>
  <c r="K75" i="2"/>
  <c r="J75" i="2"/>
  <c r="M75" i="2" s="1"/>
  <c r="L74" i="2"/>
  <c r="K74" i="2"/>
  <c r="J74" i="2"/>
  <c r="L73" i="2"/>
  <c r="K73" i="2"/>
  <c r="J73" i="2"/>
  <c r="L72" i="2"/>
  <c r="K72" i="2"/>
  <c r="J72" i="2"/>
  <c r="L71" i="2"/>
  <c r="K71" i="2"/>
  <c r="J71" i="2"/>
  <c r="M71" i="2" s="1"/>
  <c r="L70" i="2"/>
  <c r="K70" i="2"/>
  <c r="J70" i="2"/>
  <c r="L69" i="2"/>
  <c r="K69" i="2"/>
  <c r="J69" i="2"/>
  <c r="L68" i="2"/>
  <c r="K68" i="2"/>
  <c r="J68" i="2"/>
  <c r="L67" i="2"/>
  <c r="K67" i="2"/>
  <c r="J67" i="2"/>
  <c r="M67" i="2" s="1"/>
  <c r="L66" i="2"/>
  <c r="K66" i="2"/>
  <c r="J66" i="2"/>
  <c r="L65" i="2"/>
  <c r="K65" i="2"/>
  <c r="J65" i="2"/>
  <c r="L64" i="2"/>
  <c r="K64" i="2"/>
  <c r="J64" i="2"/>
  <c r="L63" i="2"/>
  <c r="K63" i="2"/>
  <c r="J63" i="2"/>
  <c r="M63" i="2" s="1"/>
  <c r="L62" i="2"/>
  <c r="K62" i="2"/>
  <c r="J62" i="2"/>
  <c r="L61" i="2"/>
  <c r="K61" i="2"/>
  <c r="J61" i="2"/>
  <c r="L60" i="2"/>
  <c r="K60" i="2"/>
  <c r="J60" i="2"/>
  <c r="L59" i="2"/>
  <c r="K59" i="2"/>
  <c r="J59" i="2"/>
  <c r="M59" i="2" s="1"/>
  <c r="L58" i="2"/>
  <c r="K58" i="2"/>
  <c r="J58" i="2"/>
  <c r="L57" i="2"/>
  <c r="K57" i="2"/>
  <c r="J57" i="2"/>
  <c r="L56" i="2"/>
  <c r="K56" i="2"/>
  <c r="J56" i="2"/>
  <c r="L55" i="2"/>
  <c r="K55" i="2"/>
  <c r="J55" i="2"/>
  <c r="M55" i="2" s="1"/>
  <c r="L54" i="2"/>
  <c r="K54" i="2"/>
  <c r="J54" i="2"/>
  <c r="L53" i="2"/>
  <c r="K53" i="2"/>
  <c r="J53" i="2"/>
  <c r="L52" i="2"/>
  <c r="K52" i="2"/>
  <c r="J52" i="2"/>
  <c r="L51" i="2"/>
  <c r="K51" i="2"/>
  <c r="J51" i="2"/>
  <c r="L50" i="2"/>
  <c r="K50" i="2"/>
  <c r="J50" i="2"/>
  <c r="L49" i="2"/>
  <c r="K49" i="2"/>
  <c r="J49" i="2"/>
  <c r="L48" i="2"/>
  <c r="K48" i="2"/>
  <c r="J48" i="2"/>
  <c r="L47" i="2"/>
  <c r="K47" i="2"/>
  <c r="J47" i="2"/>
  <c r="M47" i="2" s="1"/>
  <c r="L46" i="2"/>
  <c r="K46" i="2"/>
  <c r="J46" i="2"/>
  <c r="L45" i="2"/>
  <c r="K45" i="2"/>
  <c r="J45" i="2"/>
  <c r="L44" i="2"/>
  <c r="K44" i="2"/>
  <c r="J44" i="2"/>
  <c r="L43" i="2"/>
  <c r="K43" i="2"/>
  <c r="J43" i="2"/>
  <c r="M43" i="2" s="1"/>
  <c r="L42" i="2"/>
  <c r="K42" i="2"/>
  <c r="J42" i="2"/>
  <c r="L41" i="2"/>
  <c r="K41" i="2"/>
  <c r="J41" i="2"/>
  <c r="L40" i="2"/>
  <c r="K40" i="2"/>
  <c r="J40" i="2"/>
  <c r="L39" i="2"/>
  <c r="K39" i="2"/>
  <c r="J39" i="2"/>
  <c r="L38" i="2"/>
  <c r="K38" i="2"/>
  <c r="J38" i="2"/>
  <c r="L37" i="2"/>
  <c r="K37" i="2"/>
  <c r="J37" i="2"/>
  <c r="L36" i="2"/>
  <c r="K36" i="2"/>
  <c r="J36" i="2"/>
  <c r="L35" i="2"/>
  <c r="K35" i="2"/>
  <c r="J35" i="2"/>
  <c r="L34" i="2"/>
  <c r="K34" i="2"/>
  <c r="J34" i="2"/>
  <c r="L33" i="2"/>
  <c r="K33" i="2"/>
  <c r="J33" i="2"/>
  <c r="L32" i="2"/>
  <c r="K32" i="2"/>
  <c r="J32" i="2"/>
  <c r="L31" i="2"/>
  <c r="K31" i="2"/>
  <c r="J31" i="2"/>
  <c r="M31" i="2" s="1"/>
  <c r="L30" i="2"/>
  <c r="K30" i="2"/>
  <c r="J30" i="2"/>
  <c r="L29" i="2"/>
  <c r="K29" i="2"/>
  <c r="J29" i="2"/>
  <c r="L28" i="2"/>
  <c r="K28" i="2"/>
  <c r="J28" i="2"/>
  <c r="L27" i="2"/>
  <c r="K27" i="2"/>
  <c r="J27" i="2"/>
  <c r="L26" i="2"/>
  <c r="K26" i="2"/>
  <c r="J26" i="2"/>
  <c r="L25" i="2"/>
  <c r="K25" i="2"/>
  <c r="J25" i="2"/>
  <c r="L24" i="2"/>
  <c r="K24" i="2"/>
  <c r="J24" i="2"/>
  <c r="L23" i="2"/>
  <c r="K23" i="2"/>
  <c r="J23" i="2"/>
  <c r="L22" i="2"/>
  <c r="K22" i="2"/>
  <c r="J22" i="2"/>
  <c r="L21" i="2"/>
  <c r="K21" i="2"/>
  <c r="J21" i="2"/>
  <c r="L20" i="2"/>
  <c r="K20" i="2"/>
  <c r="J20" i="2"/>
  <c r="L19" i="2"/>
  <c r="K19" i="2"/>
  <c r="J19" i="2"/>
  <c r="L18" i="2"/>
  <c r="K18" i="2"/>
  <c r="J18" i="2"/>
  <c r="L17" i="2"/>
  <c r="K17" i="2"/>
  <c r="J17" i="2"/>
  <c r="L16" i="2"/>
  <c r="K16" i="2"/>
  <c r="J16" i="2"/>
  <c r="L15" i="2"/>
  <c r="K15" i="2"/>
  <c r="J15" i="2"/>
  <c r="L14" i="2"/>
  <c r="K14" i="2"/>
  <c r="J14" i="2"/>
  <c r="L13" i="2"/>
  <c r="K13" i="2"/>
  <c r="J13" i="2"/>
  <c r="L12" i="2"/>
  <c r="K12" i="2"/>
  <c r="J12" i="2"/>
  <c r="L11" i="2"/>
  <c r="K11" i="2"/>
  <c r="J11" i="2"/>
  <c r="L10" i="2"/>
  <c r="K10" i="2"/>
  <c r="J10" i="2"/>
  <c r="L9" i="2"/>
  <c r="K9" i="2"/>
  <c r="J9" i="2"/>
  <c r="L8" i="2"/>
  <c r="K8" i="2"/>
  <c r="J8" i="2"/>
  <c r="L7" i="2"/>
  <c r="K7" i="2"/>
  <c r="J7" i="2"/>
  <c r="L6" i="2"/>
  <c r="K6" i="2"/>
  <c r="J6" i="2"/>
  <c r="L5" i="2"/>
  <c r="K5" i="2"/>
  <c r="J5" i="2"/>
  <c r="H4" i="10"/>
  <c r="H13" i="10"/>
  <c r="H12" i="10"/>
  <c r="H11" i="10"/>
  <c r="H9" i="10"/>
  <c r="H8" i="10"/>
  <c r="H7" i="10"/>
  <c r="H6" i="10"/>
  <c r="H5" i="10"/>
  <c r="J4" i="10"/>
  <c r="I4" i="10"/>
  <c r="J13" i="10"/>
  <c r="J12" i="10"/>
  <c r="J11" i="10"/>
  <c r="J9" i="10"/>
  <c r="J8" i="10"/>
  <c r="J7" i="10"/>
  <c r="J6" i="10"/>
  <c r="I13" i="10"/>
  <c r="I12" i="10"/>
  <c r="I11" i="10"/>
  <c r="I9" i="10"/>
  <c r="I8" i="10"/>
  <c r="I7" i="10"/>
  <c r="I6" i="10"/>
  <c r="J5" i="10"/>
  <c r="I5" i="10"/>
  <c r="X150" i="2"/>
  <c r="W150" i="2"/>
  <c r="V150" i="2"/>
  <c r="X149" i="2"/>
  <c r="AK149" i="2" s="1"/>
  <c r="W149" i="2"/>
  <c r="AJ149" i="2" s="1"/>
  <c r="V149" i="2"/>
  <c r="X148" i="2"/>
  <c r="AK148" i="2" s="1"/>
  <c r="W148" i="2"/>
  <c r="AJ148" i="2" s="1"/>
  <c r="V148" i="2"/>
  <c r="X147" i="2"/>
  <c r="W147" i="2"/>
  <c r="V147" i="2"/>
  <c r="AI147" i="2" s="1"/>
  <c r="X146" i="2"/>
  <c r="AA146" i="2" s="1"/>
  <c r="W146" i="2"/>
  <c r="V146" i="2"/>
  <c r="Y146" i="2" s="1"/>
  <c r="X145" i="2"/>
  <c r="AK145" i="2" s="1"/>
  <c r="W145" i="2"/>
  <c r="V145" i="2"/>
  <c r="X144" i="2"/>
  <c r="W144" i="2"/>
  <c r="AJ144" i="2" s="1"/>
  <c r="V144" i="2"/>
  <c r="AI144" i="2" s="1"/>
  <c r="X143" i="2"/>
  <c r="W143" i="2"/>
  <c r="AR143" i="2" s="1"/>
  <c r="V143" i="2"/>
  <c r="AI143" i="2" s="1"/>
  <c r="X142" i="2"/>
  <c r="W142" i="2"/>
  <c r="V142" i="2"/>
  <c r="X141" i="2"/>
  <c r="AK141" i="2" s="1"/>
  <c r="W141" i="2"/>
  <c r="Z141" i="2" s="1"/>
  <c r="V141" i="2"/>
  <c r="X140" i="2"/>
  <c r="AK140" i="2" s="1"/>
  <c r="W140" i="2"/>
  <c r="AJ140" i="2" s="1"/>
  <c r="V140" i="2"/>
  <c r="X139" i="2"/>
  <c r="W139" i="2"/>
  <c r="V139" i="2"/>
  <c r="AI139" i="2" s="1"/>
  <c r="X138" i="2"/>
  <c r="AK138" i="2" s="1"/>
  <c r="W138" i="2"/>
  <c r="V138" i="2"/>
  <c r="AI138" i="2" s="1"/>
  <c r="X137" i="2"/>
  <c r="AK137" i="2" s="1"/>
  <c r="W137" i="2"/>
  <c r="V137" i="2"/>
  <c r="X136" i="2"/>
  <c r="W136" i="2"/>
  <c r="AJ136" i="2" s="1"/>
  <c r="V136" i="2"/>
  <c r="Y136" i="2" s="1"/>
  <c r="X135" i="2"/>
  <c r="W135" i="2"/>
  <c r="Z135" i="2" s="1"/>
  <c r="V135" i="2"/>
  <c r="AI135" i="2" s="1"/>
  <c r="X134" i="2"/>
  <c r="W134" i="2"/>
  <c r="V134" i="2"/>
  <c r="X133" i="2"/>
  <c r="AK133" i="2" s="1"/>
  <c r="W133" i="2"/>
  <c r="AJ133" i="2" s="1"/>
  <c r="V133" i="2"/>
  <c r="X132" i="2"/>
  <c r="AS132" i="2" s="1"/>
  <c r="W132" i="2"/>
  <c r="AR132" i="2" s="1"/>
  <c r="V132" i="2"/>
  <c r="X131" i="2"/>
  <c r="W131" i="2"/>
  <c r="V131" i="2"/>
  <c r="AI131" i="2" s="1"/>
  <c r="X130" i="2"/>
  <c r="AA130" i="2" s="1"/>
  <c r="W130" i="2"/>
  <c r="AJ130" i="2" s="1"/>
  <c r="V130" i="2"/>
  <c r="AI130" i="2" s="1"/>
  <c r="X129" i="2"/>
  <c r="AK129" i="2" s="1"/>
  <c r="W129" i="2"/>
  <c r="V129" i="2"/>
  <c r="X128" i="2"/>
  <c r="W128" i="2"/>
  <c r="AJ128" i="2" s="1"/>
  <c r="V128" i="2"/>
  <c r="AI128" i="2" s="1"/>
  <c r="X127" i="2"/>
  <c r="AK127" i="2" s="1"/>
  <c r="W127" i="2"/>
  <c r="AJ127" i="2" s="1"/>
  <c r="V127" i="2"/>
  <c r="AI127" i="2" s="1"/>
  <c r="X126" i="2"/>
  <c r="W126" i="2"/>
  <c r="V126" i="2"/>
  <c r="X125" i="2"/>
  <c r="AS125" i="2" s="1"/>
  <c r="W125" i="2"/>
  <c r="Z125" i="2" s="1"/>
  <c r="V125" i="2"/>
  <c r="AI125" i="2" s="1"/>
  <c r="X124" i="2"/>
  <c r="AS124" i="2" s="1"/>
  <c r="W124" i="2"/>
  <c r="AJ124" i="2" s="1"/>
  <c r="V124" i="2"/>
  <c r="X123" i="2"/>
  <c r="AS123" i="2" s="1"/>
  <c r="W123" i="2"/>
  <c r="V123" i="2"/>
  <c r="AQ123" i="2" s="1"/>
  <c r="X122" i="2"/>
  <c r="AK122" i="2" s="1"/>
  <c r="W122" i="2"/>
  <c r="AJ122" i="2" s="1"/>
  <c r="V122" i="2"/>
  <c r="AQ122" i="2" s="1"/>
  <c r="X121" i="2"/>
  <c r="AK121" i="2" s="1"/>
  <c r="W121" i="2"/>
  <c r="V121" i="2"/>
  <c r="X120" i="2"/>
  <c r="W120" i="2"/>
  <c r="AJ120" i="2" s="1"/>
  <c r="V120" i="2"/>
  <c r="Y120" i="2" s="1"/>
  <c r="X119" i="2"/>
  <c r="AS119" i="2" s="1"/>
  <c r="W119" i="2"/>
  <c r="AJ119" i="2" s="1"/>
  <c r="V119" i="2"/>
  <c r="AI119" i="2" s="1"/>
  <c r="X118" i="2"/>
  <c r="W118" i="2"/>
  <c r="V118" i="2"/>
  <c r="X117" i="2"/>
  <c r="AK117" i="2" s="1"/>
  <c r="W117" i="2"/>
  <c r="AJ117" i="2" s="1"/>
  <c r="V117" i="2"/>
  <c r="AI117" i="2" s="1"/>
  <c r="X116" i="2"/>
  <c r="AK116" i="2" s="1"/>
  <c r="W116" i="2"/>
  <c r="AJ116" i="2" s="1"/>
  <c r="V116" i="2"/>
  <c r="X115" i="2"/>
  <c r="W115" i="2"/>
  <c r="V115" i="2"/>
  <c r="AI115" i="2" s="1"/>
  <c r="X114" i="2"/>
  <c r="AA114" i="2" s="1"/>
  <c r="W114" i="2"/>
  <c r="AJ114" i="2" s="1"/>
  <c r="V114" i="2"/>
  <c r="AQ114" i="2" s="1"/>
  <c r="X113" i="2"/>
  <c r="AK113" i="2" s="1"/>
  <c r="W113" i="2"/>
  <c r="V113" i="2"/>
  <c r="X112" i="2"/>
  <c r="W112" i="2"/>
  <c r="AJ112" i="2" s="1"/>
  <c r="V112" i="2"/>
  <c r="AI112" i="2" s="1"/>
  <c r="X111" i="2"/>
  <c r="AK111" i="2" s="1"/>
  <c r="W111" i="2"/>
  <c r="Z111" i="2" s="1"/>
  <c r="V111" i="2"/>
  <c r="AI111" i="2" s="1"/>
  <c r="X110" i="2"/>
  <c r="W110" i="2"/>
  <c r="V110" i="2"/>
  <c r="X109" i="2"/>
  <c r="AK109" i="2" s="1"/>
  <c r="W109" i="2"/>
  <c r="Z109" i="2" s="1"/>
  <c r="V109" i="2"/>
  <c r="AI109" i="2" s="1"/>
  <c r="X108" i="2"/>
  <c r="AS108" i="2" s="1"/>
  <c r="W108" i="2"/>
  <c r="AJ108" i="2" s="1"/>
  <c r="V108" i="2"/>
  <c r="X107" i="2"/>
  <c r="AK107" i="2" s="1"/>
  <c r="W107" i="2"/>
  <c r="V107" i="2"/>
  <c r="AI107" i="2" s="1"/>
  <c r="X106" i="2"/>
  <c r="AA106" i="2" s="1"/>
  <c r="W106" i="2"/>
  <c r="V106" i="2"/>
  <c r="AI106" i="2" s="1"/>
  <c r="X105" i="2"/>
  <c r="AK105" i="2" s="1"/>
  <c r="W105" i="2"/>
  <c r="AR105" i="2" s="1"/>
  <c r="V105" i="2"/>
  <c r="X104" i="2"/>
  <c r="W104" i="2"/>
  <c r="AR104" i="2" s="1"/>
  <c r="V104" i="2"/>
  <c r="Y104" i="2" s="1"/>
  <c r="X103" i="2"/>
  <c r="W103" i="2"/>
  <c r="Z103" i="2" s="1"/>
  <c r="V103" i="2"/>
  <c r="AI103" i="2" s="1"/>
  <c r="X102" i="2"/>
  <c r="AA102" i="2" s="1"/>
  <c r="W102" i="2"/>
  <c r="AJ102" i="2" s="1"/>
  <c r="V102" i="2"/>
  <c r="X101" i="2"/>
  <c r="AK101" i="2" s="1"/>
  <c r="W101" i="2"/>
  <c r="V101" i="2"/>
  <c r="X100" i="2"/>
  <c r="AA100" i="2" s="1"/>
  <c r="W100" i="2"/>
  <c r="AJ100" i="2" s="1"/>
  <c r="V100" i="2"/>
  <c r="AQ100" i="2" s="1"/>
  <c r="X99" i="2"/>
  <c r="W99" i="2"/>
  <c r="V99" i="2"/>
  <c r="AI99" i="2" s="1"/>
  <c r="X98" i="2"/>
  <c r="AS98" i="2" s="1"/>
  <c r="W98" i="2"/>
  <c r="V98" i="2"/>
  <c r="Y98" i="2" s="1"/>
  <c r="X97" i="2"/>
  <c r="AK97" i="2" s="1"/>
  <c r="W97" i="2"/>
  <c r="V97" i="2"/>
  <c r="AQ97" i="2" s="1"/>
  <c r="X96" i="2"/>
  <c r="W96" i="2"/>
  <c r="AJ96" i="2" s="1"/>
  <c r="V96" i="2"/>
  <c r="Y96" i="2" s="1"/>
  <c r="X95" i="2"/>
  <c r="W95" i="2"/>
  <c r="Z95" i="2" s="1"/>
  <c r="V95" i="2"/>
  <c r="AI95" i="2" s="1"/>
  <c r="X94" i="2"/>
  <c r="AA94" i="2" s="1"/>
  <c r="W94" i="2"/>
  <c r="V94" i="2"/>
  <c r="X93" i="2"/>
  <c r="AK93" i="2" s="1"/>
  <c r="W93" i="2"/>
  <c r="AR93" i="2" s="1"/>
  <c r="V93" i="2"/>
  <c r="X92" i="2"/>
  <c r="AA92" i="2" s="1"/>
  <c r="W92" i="2"/>
  <c r="AJ92" i="2" s="1"/>
  <c r="V92" i="2"/>
  <c r="Y92" i="2" s="1"/>
  <c r="X91" i="2"/>
  <c r="AK91" i="2" s="1"/>
  <c r="W91" i="2"/>
  <c r="V91" i="2"/>
  <c r="AI91" i="2" s="1"/>
  <c r="X90" i="2"/>
  <c r="AA90" i="2" s="1"/>
  <c r="W90" i="2"/>
  <c r="V90" i="2"/>
  <c r="AI90" i="2" s="1"/>
  <c r="X89" i="2"/>
  <c r="AK89" i="2" s="1"/>
  <c r="W89" i="2"/>
  <c r="Z89" i="2" s="1"/>
  <c r="V89" i="2"/>
  <c r="Y89" i="2" s="1"/>
  <c r="X88" i="2"/>
  <c r="W88" i="2"/>
  <c r="AJ88" i="2" s="1"/>
  <c r="V88" i="2"/>
  <c r="AQ88" i="2" s="1"/>
  <c r="X87" i="2"/>
  <c r="W87" i="2"/>
  <c r="Z87" i="2" s="1"/>
  <c r="V87" i="2"/>
  <c r="AI87" i="2" s="1"/>
  <c r="X86" i="2"/>
  <c r="W86" i="2"/>
  <c r="V86" i="2"/>
  <c r="X85" i="2"/>
  <c r="AK85" i="2" s="1"/>
  <c r="W85" i="2"/>
  <c r="AR85" i="2" s="1"/>
  <c r="V85" i="2"/>
  <c r="AI85" i="2" s="1"/>
  <c r="X84" i="2"/>
  <c r="AS84" i="2" s="1"/>
  <c r="W84" i="2"/>
  <c r="AJ84" i="2" s="1"/>
  <c r="V84" i="2"/>
  <c r="AQ84" i="2" s="1"/>
  <c r="X83" i="2"/>
  <c r="AK83" i="2" s="1"/>
  <c r="W83" i="2"/>
  <c r="V83" i="2"/>
  <c r="AI83" i="2" s="1"/>
  <c r="X82" i="2"/>
  <c r="AA82" i="2" s="1"/>
  <c r="W82" i="2"/>
  <c r="AJ82" i="2" s="1"/>
  <c r="V82" i="2"/>
  <c r="AQ82" i="2" s="1"/>
  <c r="X81" i="2"/>
  <c r="AK81" i="2" s="1"/>
  <c r="W81" i="2"/>
  <c r="V81" i="2"/>
  <c r="X80" i="2"/>
  <c r="W80" i="2"/>
  <c r="AJ80" i="2" s="1"/>
  <c r="V80" i="2"/>
  <c r="Y80" i="2" s="1"/>
  <c r="X79" i="2"/>
  <c r="AK79" i="2" s="1"/>
  <c r="W79" i="2"/>
  <c r="AR79" i="2" s="1"/>
  <c r="V79" i="2"/>
  <c r="AI79" i="2" s="1"/>
  <c r="X78" i="2"/>
  <c r="W78" i="2"/>
  <c r="V78" i="2"/>
  <c r="X77" i="2"/>
  <c r="AK77" i="2" s="1"/>
  <c r="W77" i="2"/>
  <c r="AR77" i="2" s="1"/>
  <c r="V77" i="2"/>
  <c r="AI77" i="2" s="1"/>
  <c r="X76" i="2"/>
  <c r="AK76" i="2" s="1"/>
  <c r="W76" i="2"/>
  <c r="AJ76" i="2" s="1"/>
  <c r="V76" i="2"/>
  <c r="Y76" i="2" s="1"/>
  <c r="X75" i="2"/>
  <c r="W75" i="2"/>
  <c r="V75" i="2"/>
  <c r="AI75" i="2" s="1"/>
  <c r="X74" i="2"/>
  <c r="AA74" i="2" s="1"/>
  <c r="W74" i="2"/>
  <c r="AJ74" i="2" s="1"/>
  <c r="V74" i="2"/>
  <c r="AQ74" i="2" s="1"/>
  <c r="X73" i="2"/>
  <c r="AK73" i="2" s="1"/>
  <c r="W73" i="2"/>
  <c r="V73" i="2"/>
  <c r="AI73" i="2" s="1"/>
  <c r="X72" i="2"/>
  <c r="W72" i="2"/>
  <c r="AJ72" i="2" s="1"/>
  <c r="V72" i="2"/>
  <c r="AQ72" i="2" s="1"/>
  <c r="X71" i="2"/>
  <c r="AK71" i="2" s="1"/>
  <c r="W71" i="2"/>
  <c r="AR71" i="2" s="1"/>
  <c r="V71" i="2"/>
  <c r="AI71" i="2" s="1"/>
  <c r="X70" i="2"/>
  <c r="W70" i="2"/>
  <c r="V70" i="2"/>
  <c r="X69" i="2"/>
  <c r="AK69" i="2" s="1"/>
  <c r="W69" i="2"/>
  <c r="Z69" i="2" s="1"/>
  <c r="V69" i="2"/>
  <c r="AI69" i="2" s="1"/>
  <c r="X68" i="2"/>
  <c r="AK68" i="2" s="1"/>
  <c r="W68" i="2"/>
  <c r="AJ68" i="2" s="1"/>
  <c r="V68" i="2"/>
  <c r="Y68" i="2" s="1"/>
  <c r="X67" i="2"/>
  <c r="W67" i="2"/>
  <c r="V67" i="2"/>
  <c r="AI67" i="2" s="1"/>
  <c r="X66" i="2"/>
  <c r="AS66" i="2" s="1"/>
  <c r="W66" i="2"/>
  <c r="AJ66" i="2" s="1"/>
  <c r="V66" i="2"/>
  <c r="AI66" i="2" s="1"/>
  <c r="X65" i="2"/>
  <c r="AK65" i="2" s="1"/>
  <c r="W65" i="2"/>
  <c r="Z65" i="2" s="1"/>
  <c r="V65" i="2"/>
  <c r="Y65" i="2" s="1"/>
  <c r="X64" i="2"/>
  <c r="AS64" i="2" s="1"/>
  <c r="W64" i="2"/>
  <c r="AJ64" i="2" s="1"/>
  <c r="V64" i="2"/>
  <c r="AQ64" i="2" s="1"/>
  <c r="X63" i="2"/>
  <c r="AK63" i="2" s="1"/>
  <c r="W63" i="2"/>
  <c r="Z63" i="2" s="1"/>
  <c r="V63" i="2"/>
  <c r="AI63" i="2" s="1"/>
  <c r="X62" i="2"/>
  <c r="W62" i="2"/>
  <c r="V62" i="2"/>
  <c r="X61" i="2"/>
  <c r="AK61" i="2" s="1"/>
  <c r="W61" i="2"/>
  <c r="AR61" i="2" s="1"/>
  <c r="V61" i="2"/>
  <c r="AI61" i="2" s="1"/>
  <c r="X60" i="2"/>
  <c r="AS60" i="2" s="1"/>
  <c r="W60" i="2"/>
  <c r="AJ60" i="2" s="1"/>
  <c r="V60" i="2"/>
  <c r="X59" i="2"/>
  <c r="AK59" i="2" s="1"/>
  <c r="W59" i="2"/>
  <c r="V59" i="2"/>
  <c r="AI59" i="2" s="1"/>
  <c r="X58" i="2"/>
  <c r="AS58" i="2" s="1"/>
  <c r="W58" i="2"/>
  <c r="AJ58" i="2" s="1"/>
  <c r="V58" i="2"/>
  <c r="AQ58" i="2" s="1"/>
  <c r="X57" i="2"/>
  <c r="AK57" i="2" s="1"/>
  <c r="W57" i="2"/>
  <c r="Z57" i="2" s="1"/>
  <c r="V57" i="2"/>
  <c r="Y57" i="2" s="1"/>
  <c r="X56" i="2"/>
  <c r="W56" i="2"/>
  <c r="AJ56" i="2" s="1"/>
  <c r="V56" i="2"/>
  <c r="AQ56" i="2" s="1"/>
  <c r="X55" i="2"/>
  <c r="AK55" i="2" s="1"/>
  <c r="W55" i="2"/>
  <c r="AR55" i="2" s="1"/>
  <c r="V55" i="2"/>
  <c r="AI55" i="2" s="1"/>
  <c r="X54" i="2"/>
  <c r="AA54" i="2" s="1"/>
  <c r="W54" i="2"/>
  <c r="V54" i="2"/>
  <c r="AI54" i="2" s="1"/>
  <c r="X53" i="2"/>
  <c r="AK53" i="2" s="1"/>
  <c r="W53" i="2"/>
  <c r="AR53" i="2" s="1"/>
  <c r="V53" i="2"/>
  <c r="AI53" i="2" s="1"/>
  <c r="X52" i="2"/>
  <c r="AA52" i="2" s="1"/>
  <c r="W52" i="2"/>
  <c r="AJ52" i="2" s="1"/>
  <c r="V52" i="2"/>
  <c r="Y52" i="2" s="1"/>
  <c r="X51" i="2"/>
  <c r="W51" i="2"/>
  <c r="AR51" i="2" s="1"/>
  <c r="V51" i="2"/>
  <c r="AI51" i="2" s="1"/>
  <c r="X50" i="2"/>
  <c r="AS50" i="2" s="1"/>
  <c r="W50" i="2"/>
  <c r="AJ50" i="2" s="1"/>
  <c r="V50" i="2"/>
  <c r="Y50" i="2" s="1"/>
  <c r="X49" i="2"/>
  <c r="AK49" i="2" s="1"/>
  <c r="W49" i="2"/>
  <c r="V49" i="2"/>
  <c r="X48" i="2"/>
  <c r="W48" i="2"/>
  <c r="AJ48" i="2" s="1"/>
  <c r="V48" i="2"/>
  <c r="AQ48" i="2" s="1"/>
  <c r="X47" i="2"/>
  <c r="AK47" i="2" s="1"/>
  <c r="W47" i="2"/>
  <c r="AR47" i="2" s="1"/>
  <c r="V47" i="2"/>
  <c r="AI47" i="2" s="1"/>
  <c r="X46" i="2"/>
  <c r="AA46" i="2" s="1"/>
  <c r="W46" i="2"/>
  <c r="AJ46" i="2" s="1"/>
  <c r="V46" i="2"/>
  <c r="AI46" i="2" s="1"/>
  <c r="X45" i="2"/>
  <c r="AK45" i="2" s="1"/>
  <c r="W45" i="2"/>
  <c r="AR45" i="2" s="1"/>
  <c r="V45" i="2"/>
  <c r="AI45" i="2" s="1"/>
  <c r="X44" i="2"/>
  <c r="AK44" i="2" s="1"/>
  <c r="W44" i="2"/>
  <c r="AJ44" i="2" s="1"/>
  <c r="V44" i="2"/>
  <c r="Y44" i="2" s="1"/>
  <c r="X43" i="2"/>
  <c r="W43" i="2"/>
  <c r="V43" i="2"/>
  <c r="AQ43" i="2" s="1"/>
  <c r="X42" i="2"/>
  <c r="AS42" i="2" s="1"/>
  <c r="W42" i="2"/>
  <c r="AJ42" i="2" s="1"/>
  <c r="V42" i="2"/>
  <c r="AI42" i="2" s="1"/>
  <c r="X41" i="2"/>
  <c r="AK41" i="2" s="1"/>
  <c r="W41" i="2"/>
  <c r="Z41" i="2" s="1"/>
  <c r="V41" i="2"/>
  <c r="X40" i="2"/>
  <c r="AK40" i="2" s="1"/>
  <c r="W40" i="2"/>
  <c r="AJ40" i="2" s="1"/>
  <c r="V40" i="2"/>
  <c r="AI40" i="2" s="1"/>
  <c r="X39" i="2"/>
  <c r="AK39" i="2" s="1"/>
  <c r="W39" i="2"/>
  <c r="Z39" i="2" s="1"/>
  <c r="V39" i="2"/>
  <c r="AQ39" i="2" s="1"/>
  <c r="X38" i="2"/>
  <c r="AA38" i="2" s="1"/>
  <c r="W38" i="2"/>
  <c r="V38" i="2"/>
  <c r="AQ38" i="2" s="1"/>
  <c r="X37" i="2"/>
  <c r="AK37" i="2" s="1"/>
  <c r="W37" i="2"/>
  <c r="AJ37" i="2" s="1"/>
  <c r="V37" i="2"/>
  <c r="AI37" i="2" s="1"/>
  <c r="X36" i="2"/>
  <c r="AK36" i="2" s="1"/>
  <c r="W36" i="2"/>
  <c r="AR36" i="2" s="1"/>
  <c r="V36" i="2"/>
  <c r="X35" i="2"/>
  <c r="AK35" i="2" s="1"/>
  <c r="W35" i="2"/>
  <c r="V35" i="2"/>
  <c r="AI35" i="2" s="1"/>
  <c r="X34" i="2"/>
  <c r="AS34" i="2" s="1"/>
  <c r="W34" i="2"/>
  <c r="V34" i="2"/>
  <c r="AI34" i="2" s="1"/>
  <c r="X33" i="2"/>
  <c r="AK33" i="2" s="1"/>
  <c r="W33" i="2"/>
  <c r="V33" i="2"/>
  <c r="Y33" i="2" s="1"/>
  <c r="X32" i="2"/>
  <c r="AK32" i="2" s="1"/>
  <c r="W32" i="2"/>
  <c r="AJ32" i="2" s="1"/>
  <c r="V32" i="2"/>
  <c r="AQ32" i="2" s="1"/>
  <c r="X31" i="2"/>
  <c r="AK31" i="2" s="1"/>
  <c r="W31" i="2"/>
  <c r="Z31" i="2" s="1"/>
  <c r="V31" i="2"/>
  <c r="AI31" i="2" s="1"/>
  <c r="X30" i="2"/>
  <c r="W30" i="2"/>
  <c r="V30" i="2"/>
  <c r="X29" i="2"/>
  <c r="AK29" i="2" s="1"/>
  <c r="W29" i="2"/>
  <c r="AR29" i="2" s="1"/>
  <c r="V29" i="2"/>
  <c r="AI29" i="2" s="1"/>
  <c r="X28" i="2"/>
  <c r="AA28" i="2" s="1"/>
  <c r="W28" i="2"/>
  <c r="AJ28" i="2" s="1"/>
  <c r="V28" i="2"/>
  <c r="X27" i="2"/>
  <c r="AA27" i="2" s="1"/>
  <c r="W27" i="2"/>
  <c r="V27" i="2"/>
  <c r="AI27" i="2" s="1"/>
  <c r="X26" i="2"/>
  <c r="W26" i="2"/>
  <c r="V26" i="2"/>
  <c r="AI26" i="2" s="1"/>
  <c r="X25" i="2"/>
  <c r="AK25" i="2" s="1"/>
  <c r="W25" i="2"/>
  <c r="Z25" i="2" s="1"/>
  <c r="V25" i="2"/>
  <c r="AI25" i="2" s="1"/>
  <c r="X24" i="2"/>
  <c r="W24" i="2"/>
  <c r="AR24" i="2" s="1"/>
  <c r="V24" i="2"/>
  <c r="AQ24" i="2" s="1"/>
  <c r="X23" i="2"/>
  <c r="AK23" i="2" s="1"/>
  <c r="W23" i="2"/>
  <c r="AR23" i="2" s="1"/>
  <c r="V23" i="2"/>
  <c r="AI23" i="2" s="1"/>
  <c r="X22" i="2"/>
  <c r="AA22" i="2" s="1"/>
  <c r="W22" i="2"/>
  <c r="AJ22" i="2" s="1"/>
  <c r="V22" i="2"/>
  <c r="AQ22" i="2" s="1"/>
  <c r="X21" i="2"/>
  <c r="AK21" i="2" s="1"/>
  <c r="W21" i="2"/>
  <c r="AR21" i="2" s="1"/>
  <c r="V21" i="2"/>
  <c r="AI21" i="2" s="1"/>
  <c r="X20" i="2"/>
  <c r="AA20" i="2" s="1"/>
  <c r="W20" i="2"/>
  <c r="AJ20" i="2" s="1"/>
  <c r="V20" i="2"/>
  <c r="X19" i="2"/>
  <c r="W19" i="2"/>
  <c r="AJ19" i="2" s="1"/>
  <c r="V19" i="2"/>
  <c r="AI19" i="2" s="1"/>
  <c r="X18" i="2"/>
  <c r="AA18" i="2" s="1"/>
  <c r="W18" i="2"/>
  <c r="AR18" i="2" s="1"/>
  <c r="V18" i="2"/>
  <c r="Y18" i="2" s="1"/>
  <c r="X17" i="2"/>
  <c r="AK17" i="2" s="1"/>
  <c r="W17" i="2"/>
  <c r="Z17" i="2" s="1"/>
  <c r="V17" i="2"/>
  <c r="AI17" i="2" s="1"/>
  <c r="X16" i="2"/>
  <c r="AK16" i="2" s="1"/>
  <c r="W16" i="2"/>
  <c r="AJ16" i="2" s="1"/>
  <c r="V16" i="2"/>
  <c r="Y16" i="2" s="1"/>
  <c r="X15" i="2"/>
  <c r="AK15" i="2" s="1"/>
  <c r="W15" i="2"/>
  <c r="AJ15" i="2" s="1"/>
  <c r="V15" i="2"/>
  <c r="AI15" i="2" s="1"/>
  <c r="X14" i="2"/>
  <c r="AA14" i="2" s="1"/>
  <c r="W14" i="2"/>
  <c r="AR14" i="2" s="1"/>
  <c r="V14" i="2"/>
  <c r="AI14" i="2" s="1"/>
  <c r="X13" i="2"/>
  <c r="AK13" i="2" s="1"/>
  <c r="W13" i="2"/>
  <c r="AJ13" i="2" s="1"/>
  <c r="V13" i="2"/>
  <c r="AQ13" i="2" s="1"/>
  <c r="X12" i="2"/>
  <c r="AK12" i="2" s="1"/>
  <c r="W12" i="2"/>
  <c r="AR12" i="2" s="1"/>
  <c r="V12" i="2"/>
  <c r="Y12" i="2" s="1"/>
  <c r="X11" i="2"/>
  <c r="AA11" i="2" s="1"/>
  <c r="W11" i="2"/>
  <c r="AJ11" i="2" s="1"/>
  <c r="V11" i="2"/>
  <c r="X10" i="2"/>
  <c r="AS10" i="2" s="1"/>
  <c r="W10" i="2"/>
  <c r="AR10" i="2" s="1"/>
  <c r="V10" i="2"/>
  <c r="AI10" i="2" s="1"/>
  <c r="X9" i="2"/>
  <c r="AK9" i="2" s="1"/>
  <c r="W9" i="2"/>
  <c r="Z9" i="2" s="1"/>
  <c r="V9" i="2"/>
  <c r="AQ9" i="2" s="1"/>
  <c r="X8" i="2"/>
  <c r="AS8" i="2" s="1"/>
  <c r="W8" i="2"/>
  <c r="AR8" i="2" s="1"/>
  <c r="V8" i="2"/>
  <c r="AQ8" i="2" s="1"/>
  <c r="X7" i="2"/>
  <c r="AK7" i="2" s="1"/>
  <c r="W7" i="2"/>
  <c r="AJ7" i="2" s="1"/>
  <c r="V7" i="2"/>
  <c r="AQ7" i="2" s="1"/>
  <c r="X6" i="2"/>
  <c r="W6" i="2"/>
  <c r="AJ6" i="2" s="1"/>
  <c r="V6" i="2"/>
  <c r="AQ6" i="2" s="1"/>
  <c r="X5" i="2"/>
  <c r="AS5" i="2" s="1"/>
  <c r="W5" i="2"/>
  <c r="AR5" i="2" s="1"/>
  <c r="V5" i="2"/>
  <c r="AQ5" i="2" s="1"/>
  <c r="AR124" i="2"/>
  <c r="AQ127" i="2"/>
  <c r="AQ131" i="2"/>
  <c r="AS133" i="2"/>
  <c r="AS116" i="2"/>
  <c r="AQ118" i="2"/>
  <c r="AI118" i="2"/>
  <c r="AS120" i="2"/>
  <c r="AK120" i="2"/>
  <c r="AR123" i="2"/>
  <c r="AJ123" i="2"/>
  <c r="AQ126" i="2"/>
  <c r="AI126" i="2"/>
  <c r="AS128" i="2"/>
  <c r="AK128" i="2"/>
  <c r="AR131" i="2"/>
  <c r="AJ131" i="2"/>
  <c r="AQ134" i="2"/>
  <c r="AI134" i="2"/>
  <c r="AS136" i="2"/>
  <c r="AK136" i="2"/>
  <c r="AR139" i="2"/>
  <c r="AJ139" i="2"/>
  <c r="AQ142" i="2"/>
  <c r="AI142" i="2"/>
  <c r="AS144" i="2"/>
  <c r="AK144" i="2"/>
  <c r="AR147" i="2"/>
  <c r="AJ147" i="2"/>
  <c r="AQ150" i="2"/>
  <c r="AI150" i="2"/>
  <c r="AQ109" i="2"/>
  <c r="AS111" i="2"/>
  <c r="AQ113" i="2"/>
  <c r="AR114" i="2"/>
  <c r="AQ117" i="2"/>
  <c r="AK119" i="2"/>
  <c r="AR122" i="2"/>
  <c r="AQ125" i="2"/>
  <c r="AS127" i="2"/>
  <c r="AR130" i="2"/>
  <c r="AQ133" i="2"/>
  <c r="AI133" i="2"/>
  <c r="AS135" i="2"/>
  <c r="AK135" i="2"/>
  <c r="AR138" i="2"/>
  <c r="AJ138" i="2"/>
  <c r="AQ141" i="2"/>
  <c r="AI141" i="2"/>
  <c r="AS143" i="2"/>
  <c r="AK143" i="2"/>
  <c r="AR146" i="2"/>
  <c r="AJ146" i="2"/>
  <c r="AQ149" i="2"/>
  <c r="AI149" i="2"/>
  <c r="AQ110" i="2"/>
  <c r="AI110" i="2"/>
  <c r="AS112" i="2"/>
  <c r="AK112" i="2"/>
  <c r="AR115" i="2"/>
  <c r="AJ115" i="2"/>
  <c r="AR119" i="2"/>
  <c r="AR127" i="2"/>
  <c r="AQ130" i="2"/>
  <c r="AQ138" i="2"/>
  <c r="AS140" i="2"/>
  <c r="AS148" i="2"/>
  <c r="AJ109" i="2"/>
  <c r="AH109" i="2" s="1"/>
  <c r="AQ112" i="2"/>
  <c r="AI120" i="2"/>
  <c r="AS122" i="2"/>
  <c r="AK130" i="2"/>
  <c r="AR133" i="2"/>
  <c r="AJ141" i="2"/>
  <c r="AQ144" i="2"/>
  <c r="AS53" i="2"/>
  <c r="AS101" i="2"/>
  <c r="AQ34" i="2"/>
  <c r="AS36" i="2"/>
  <c r="AI38" i="2"/>
  <c r="AS40" i="2"/>
  <c r="AS44" i="2"/>
  <c r="AQ46" i="2"/>
  <c r="AS48" i="2"/>
  <c r="AK48" i="2"/>
  <c r="AK52" i="2"/>
  <c r="AI58" i="2"/>
  <c r="AQ62" i="2"/>
  <c r="AI62" i="2"/>
  <c r="AK64" i="2"/>
  <c r="AQ66" i="2"/>
  <c r="AR75" i="2"/>
  <c r="AJ75" i="2"/>
  <c r="AR83" i="2"/>
  <c r="AJ83" i="2"/>
  <c r="AS88" i="2"/>
  <c r="AK88" i="2"/>
  <c r="AQ90" i="2"/>
  <c r="AR91" i="2"/>
  <c r="AJ91" i="2"/>
  <c r="AQ94" i="2"/>
  <c r="AI94" i="2"/>
  <c r="AR95" i="2"/>
  <c r="AS96" i="2"/>
  <c r="AK96" i="2"/>
  <c r="AR99" i="2"/>
  <c r="AJ99" i="2"/>
  <c r="AS100" i="2"/>
  <c r="AQ102" i="2"/>
  <c r="AI102" i="2"/>
  <c r="AS104" i="2"/>
  <c r="AK104" i="2"/>
  <c r="AQ106" i="2"/>
  <c r="AR107" i="2"/>
  <c r="AJ107" i="2"/>
  <c r="AR88" i="2"/>
  <c r="AS93" i="2"/>
  <c r="AQ14" i="2"/>
  <c r="AS24" i="2"/>
  <c r="AK24" i="2"/>
  <c r="AQ26" i="2"/>
  <c r="AJ35" i="2"/>
  <c r="AR35" i="2"/>
  <c r="AR43" i="2"/>
  <c r="AJ43" i="2"/>
  <c r="AJ51" i="2"/>
  <c r="AQ54" i="2"/>
  <c r="AR59" i="2"/>
  <c r="AJ59" i="2"/>
  <c r="AR67" i="2"/>
  <c r="AJ67" i="2"/>
  <c r="AS68" i="2"/>
  <c r="AQ70" i="2"/>
  <c r="AI70" i="2"/>
  <c r="AS72" i="2"/>
  <c r="AK72" i="2"/>
  <c r="AS76" i="2"/>
  <c r="AQ78" i="2"/>
  <c r="AI78" i="2"/>
  <c r="AS80" i="2"/>
  <c r="AK80" i="2"/>
  <c r="AQ45" i="2"/>
  <c r="AR50" i="2"/>
  <c r="AS55" i="2"/>
  <c r="AQ61" i="2"/>
  <c r="AR66" i="2"/>
  <c r="AS71" i="2"/>
  <c r="AR74" i="2"/>
  <c r="AQ77" i="2"/>
  <c r="AS79" i="2"/>
  <c r="AR82" i="2"/>
  <c r="AQ85" i="2"/>
  <c r="AS87" i="2"/>
  <c r="AK87" i="2"/>
  <c r="AR90" i="2"/>
  <c r="AJ90" i="2"/>
  <c r="AS91" i="2"/>
  <c r="AQ93" i="2"/>
  <c r="AI93" i="2"/>
  <c r="AS95" i="2"/>
  <c r="AK95" i="2"/>
  <c r="AR98" i="2"/>
  <c r="AJ98" i="2"/>
  <c r="AQ101" i="2"/>
  <c r="AI101" i="2"/>
  <c r="AS103" i="2"/>
  <c r="AK103" i="2"/>
  <c r="AR106" i="2"/>
  <c r="AJ106" i="2"/>
  <c r="AS107" i="2"/>
  <c r="AJ24" i="2"/>
  <c r="AR64" i="2"/>
  <c r="AR72" i="2"/>
  <c r="AR92" i="2"/>
  <c r="AQ95" i="2"/>
  <c r="AJ104" i="2"/>
  <c r="AR19" i="2"/>
  <c r="AQ30" i="2"/>
  <c r="AI30" i="2"/>
  <c r="AJ39" i="2"/>
  <c r="AJ47" i="2"/>
  <c r="AS56" i="2"/>
  <c r="AK56" i="2"/>
  <c r="AJ63" i="2"/>
  <c r="AJ71" i="2"/>
  <c r="AQ86" i="2"/>
  <c r="AI86" i="2"/>
  <c r="AI13" i="2"/>
  <c r="AJ18" i="2"/>
  <c r="AQ21" i="2"/>
  <c r="AQ29" i="2"/>
  <c r="AJ34" i="2"/>
  <c r="AR34" i="2"/>
  <c r="AQ37" i="2"/>
  <c r="AI16" i="2"/>
  <c r="AR37" i="2"/>
  <c r="AI48" i="2"/>
  <c r="AK58" i="2"/>
  <c r="AJ69" i="2"/>
  <c r="AH69" i="2" s="1"/>
  <c r="AQ80" i="2"/>
  <c r="AI80" i="2"/>
  <c r="AS90" i="2"/>
  <c r="AK90" i="2"/>
  <c r="AR101" i="2"/>
  <c r="AJ101" i="2"/>
  <c r="Y150" i="2"/>
  <c r="Y149" i="2"/>
  <c r="Z147" i="2"/>
  <c r="Y147" i="2"/>
  <c r="Z146" i="2"/>
  <c r="AA144" i="2"/>
  <c r="Y144" i="2"/>
  <c r="AA143" i="2"/>
  <c r="Y142" i="2"/>
  <c r="Y141" i="2"/>
  <c r="AA140" i="2"/>
  <c r="Z139" i="2"/>
  <c r="Z138" i="2"/>
  <c r="AA136" i="2"/>
  <c r="Z136" i="2"/>
  <c r="AA135" i="2"/>
  <c r="Y134" i="2"/>
  <c r="Z133" i="2"/>
  <c r="Y133" i="2"/>
  <c r="Z131" i="2"/>
  <c r="Z130" i="2"/>
  <c r="Y130" i="2"/>
  <c r="AA128" i="2"/>
  <c r="AA127" i="2"/>
  <c r="Y127" i="2"/>
  <c r="Y126" i="2"/>
  <c r="AA125" i="2"/>
  <c r="Y125" i="2"/>
  <c r="AA124" i="2"/>
  <c r="Z123" i="2"/>
  <c r="AA122" i="2"/>
  <c r="Z122" i="2"/>
  <c r="AA120" i="2"/>
  <c r="AA119" i="2"/>
  <c r="Y118" i="2"/>
  <c r="Y117" i="2"/>
  <c r="AA116" i="2"/>
  <c r="Z116" i="2"/>
  <c r="Z115" i="2"/>
  <c r="Y115" i="2"/>
  <c r="Z114" i="2"/>
  <c r="AA112" i="2"/>
  <c r="Y112" i="2"/>
  <c r="AA111" i="2"/>
  <c r="Y110" i="2"/>
  <c r="Y109" i="2"/>
  <c r="Z86" i="2"/>
  <c r="Y86" i="2"/>
  <c r="Y105" i="2"/>
  <c r="Y73" i="2"/>
  <c r="Z90" i="2"/>
  <c r="Z70" i="2"/>
  <c r="Y70" i="2"/>
  <c r="Y72" i="2"/>
  <c r="AA72" i="2"/>
  <c r="Y61" i="2"/>
  <c r="AA104" i="2"/>
  <c r="Y99" i="2"/>
  <c r="AA99" i="2"/>
  <c r="Z99" i="2"/>
  <c r="Y93" i="2"/>
  <c r="AA88" i="2"/>
  <c r="Y83" i="2"/>
  <c r="Z83" i="2"/>
  <c r="Y77" i="2"/>
  <c r="Z62" i="2"/>
  <c r="Y62" i="2"/>
  <c r="Z54" i="2"/>
  <c r="Y54" i="2"/>
  <c r="Z74" i="2"/>
  <c r="Y74" i="2"/>
  <c r="Z82" i="2"/>
  <c r="Y82" i="2"/>
  <c r="AA58" i="2"/>
  <c r="Z58" i="2"/>
  <c r="Z78" i="2"/>
  <c r="Y78" i="2"/>
  <c r="AA95" i="2"/>
  <c r="AA79" i="2"/>
  <c r="AA63" i="2"/>
  <c r="Y59" i="2"/>
  <c r="AA59" i="2"/>
  <c r="Z59" i="2"/>
  <c r="AA56" i="2"/>
  <c r="AA103" i="2"/>
  <c r="Y97" i="2"/>
  <c r="AA87" i="2"/>
  <c r="Y81" i="2"/>
  <c r="Z76" i="2"/>
  <c r="AA76" i="2"/>
  <c r="AA71" i="2"/>
  <c r="Z102" i="2"/>
  <c r="Y102" i="2"/>
  <c r="AA67" i="2"/>
  <c r="Z67" i="2"/>
  <c r="AA84" i="2"/>
  <c r="AA55" i="2"/>
  <c r="Z94" i="2"/>
  <c r="Y94" i="2"/>
  <c r="AA108" i="2"/>
  <c r="AA107" i="2"/>
  <c r="Z107" i="2"/>
  <c r="Z101" i="2"/>
  <c r="Y101" i="2"/>
  <c r="AA96" i="2"/>
  <c r="Z91" i="2"/>
  <c r="AA85" i="2"/>
  <c r="Z85" i="2"/>
  <c r="Y85" i="2"/>
  <c r="AA80" i="2"/>
  <c r="AA75" i="2"/>
  <c r="Z75" i="2"/>
  <c r="AA69" i="2"/>
  <c r="Y69" i="2"/>
  <c r="AA64" i="2"/>
  <c r="AA60" i="2"/>
  <c r="Z106" i="2"/>
  <c r="Z98" i="2"/>
  <c r="AA66" i="2"/>
  <c r="Z66" i="2"/>
  <c r="Y66" i="2"/>
  <c r="Z23" i="2"/>
  <c r="Y21" i="2"/>
  <c r="Y49" i="2"/>
  <c r="Y22" i="2"/>
  <c r="Y38" i="2"/>
  <c r="Z51" i="2"/>
  <c r="Z12" i="2"/>
  <c r="Z40" i="2"/>
  <c r="AA48" i="2"/>
  <c r="Z18" i="2"/>
  <c r="AA23" i="2"/>
  <c r="Z43" i="2"/>
  <c r="Z50" i="2"/>
  <c r="Y17" i="2"/>
  <c r="AA29" i="2"/>
  <c r="Y45" i="2"/>
  <c r="Z22" i="2"/>
  <c r="Z38" i="2"/>
  <c r="AA51" i="2"/>
  <c r="Z19" i="2"/>
  <c r="AA32" i="2"/>
  <c r="AA43" i="2"/>
  <c r="AA50" i="2"/>
  <c r="Y53" i="2"/>
  <c r="Y13" i="2"/>
  <c r="Y29" i="2"/>
  <c r="Y41" i="2"/>
  <c r="AA39" i="2"/>
  <c r="Y30" i="2"/>
  <c r="Z34" i="2"/>
  <c r="Y46" i="2"/>
  <c r="AA19" i="2"/>
  <c r="AA24" i="2"/>
  <c r="AA31" i="2"/>
  <c r="Y37" i="2"/>
  <c r="AA16" i="2"/>
  <c r="Z27" i="2"/>
  <c r="Z42" i="2"/>
  <c r="Z35" i="2"/>
  <c r="Y32" i="2"/>
  <c r="AA40" i="2"/>
  <c r="Y23" i="2"/>
  <c r="AA21" i="2"/>
  <c r="Y26" i="2"/>
  <c r="Z30" i="2"/>
  <c r="Y42" i="2"/>
  <c r="Z46" i="2"/>
  <c r="AA47" i="2"/>
  <c r="AA10" i="2"/>
  <c r="Z10" i="2"/>
  <c r="Y10" i="2"/>
  <c r="M79" i="2" l="1"/>
  <c r="M87" i="2"/>
  <c r="AH58" i="2"/>
  <c r="AJ27" i="2"/>
  <c r="AR27" i="2"/>
  <c r="AA26" i="2"/>
  <c r="AK26" i="2"/>
  <c r="AR26" i="2"/>
  <c r="Z26" i="2"/>
  <c r="AJ26" i="2"/>
  <c r="AH26" i="2" s="1"/>
  <c r="AQ11" i="2"/>
  <c r="AI11" i="2"/>
  <c r="M123" i="2"/>
  <c r="N123" i="2" s="1"/>
  <c r="M51" i="2"/>
  <c r="M95" i="2"/>
  <c r="M135" i="2"/>
  <c r="M39" i="2"/>
  <c r="O39" i="2" s="1"/>
  <c r="M35" i="2"/>
  <c r="O35" i="2" s="1"/>
  <c r="M27" i="2"/>
  <c r="O27" i="2" s="1"/>
  <c r="M91" i="2"/>
  <c r="M15" i="2"/>
  <c r="O15" i="2" s="1"/>
  <c r="M19" i="2"/>
  <c r="O19" i="2" s="1"/>
  <c r="M23" i="2"/>
  <c r="N23" i="2" s="1"/>
  <c r="M143" i="2"/>
  <c r="M147" i="2"/>
  <c r="M54" i="2"/>
  <c r="M58" i="2"/>
  <c r="M62" i="2"/>
  <c r="M66" i="2"/>
  <c r="M70" i="2"/>
  <c r="M74" i="2"/>
  <c r="M78" i="2"/>
  <c r="M82" i="2"/>
  <c r="M86" i="2"/>
  <c r="M90" i="2"/>
  <c r="M94" i="2"/>
  <c r="M98" i="2"/>
  <c r="M102" i="2"/>
  <c r="M106" i="2"/>
  <c r="O106" i="2" s="1"/>
  <c r="M110" i="2"/>
  <c r="M114" i="2"/>
  <c r="M118" i="2"/>
  <c r="M122" i="2"/>
  <c r="M126" i="2"/>
  <c r="M130" i="2"/>
  <c r="M134" i="2"/>
  <c r="M138" i="2"/>
  <c r="M142" i="2"/>
  <c r="O142" i="2" s="1"/>
  <c r="M146" i="2"/>
  <c r="M150" i="2"/>
  <c r="M11" i="2"/>
  <c r="M8" i="2"/>
  <c r="O8" i="2" s="1"/>
  <c r="M12" i="2"/>
  <c r="O12" i="2" s="1"/>
  <c r="M16" i="2"/>
  <c r="N16" i="2" s="1"/>
  <c r="M20" i="2"/>
  <c r="O20" i="2" s="1"/>
  <c r="M24" i="2"/>
  <c r="O24" i="2" s="1"/>
  <c r="M28" i="2"/>
  <c r="O28" i="2" s="1"/>
  <c r="M32" i="2"/>
  <c r="O32" i="2" s="1"/>
  <c r="M36" i="2"/>
  <c r="O36" i="2" s="1"/>
  <c r="M40" i="2"/>
  <c r="O40" i="2" s="1"/>
  <c r="M44" i="2"/>
  <c r="M48" i="2"/>
  <c r="M52" i="2"/>
  <c r="M56" i="2"/>
  <c r="M60" i="2"/>
  <c r="M64" i="2"/>
  <c r="M68" i="2"/>
  <c r="M72" i="2"/>
  <c r="M76" i="2"/>
  <c r="M80" i="2"/>
  <c r="M84" i="2"/>
  <c r="M88" i="2"/>
  <c r="N88" i="2" s="1"/>
  <c r="M92" i="2"/>
  <c r="O92" i="2" s="1"/>
  <c r="M96" i="2"/>
  <c r="M100" i="2"/>
  <c r="O100" i="2" s="1"/>
  <c r="M104" i="2"/>
  <c r="N104" i="2" s="1"/>
  <c r="M108" i="2"/>
  <c r="O108" i="2" s="1"/>
  <c r="M112" i="2"/>
  <c r="M116" i="2"/>
  <c r="M120" i="2"/>
  <c r="M124" i="2"/>
  <c r="M128" i="2"/>
  <c r="M132" i="2"/>
  <c r="O132" i="2" s="1"/>
  <c r="M136" i="2"/>
  <c r="M140" i="2"/>
  <c r="M144" i="2"/>
  <c r="M148" i="2"/>
  <c r="M9" i="2"/>
  <c r="M13" i="2"/>
  <c r="O13" i="2" s="1"/>
  <c r="M17" i="2"/>
  <c r="O17" i="2" s="1"/>
  <c r="M21" i="2"/>
  <c r="N21" i="2" s="1"/>
  <c r="M25" i="2"/>
  <c r="M29" i="2"/>
  <c r="O29" i="2" s="1"/>
  <c r="M33" i="2"/>
  <c r="N33" i="2" s="1"/>
  <c r="M37" i="2"/>
  <c r="O37" i="2" s="1"/>
  <c r="M41" i="2"/>
  <c r="O41" i="2" s="1"/>
  <c r="M45" i="2"/>
  <c r="O45" i="2" s="1"/>
  <c r="M49" i="2"/>
  <c r="M53" i="2"/>
  <c r="M57" i="2"/>
  <c r="M61" i="2"/>
  <c r="M65" i="2"/>
  <c r="M69" i="2"/>
  <c r="M73" i="2"/>
  <c r="N73" i="2" s="1"/>
  <c r="M77" i="2"/>
  <c r="O77" i="2" s="1"/>
  <c r="M81" i="2"/>
  <c r="M85" i="2"/>
  <c r="M89" i="2"/>
  <c r="O89" i="2" s="1"/>
  <c r="M93" i="2"/>
  <c r="N93" i="2" s="1"/>
  <c r="M97" i="2"/>
  <c r="M101" i="2"/>
  <c r="M105" i="2"/>
  <c r="O105" i="2" s="1"/>
  <c r="M109" i="2"/>
  <c r="M113" i="2"/>
  <c r="M117" i="2"/>
  <c r="M121" i="2"/>
  <c r="M125" i="2"/>
  <c r="O125" i="2" s="1"/>
  <c r="M129" i="2"/>
  <c r="M133" i="2"/>
  <c r="N133" i="2" s="1"/>
  <c r="M137" i="2"/>
  <c r="M141" i="2"/>
  <c r="N141" i="2" s="1"/>
  <c r="M145" i="2"/>
  <c r="M149" i="2"/>
  <c r="O149" i="2" s="1"/>
  <c r="M10" i="2"/>
  <c r="M14" i="2"/>
  <c r="M18" i="2"/>
  <c r="M22" i="2"/>
  <c r="M26" i="2"/>
  <c r="M30" i="2"/>
  <c r="M34" i="2"/>
  <c r="M38" i="2"/>
  <c r="O38" i="2" s="1"/>
  <c r="M42" i="2"/>
  <c r="M46" i="2"/>
  <c r="M50" i="2"/>
  <c r="M6" i="2"/>
  <c r="O6" i="2" s="1"/>
  <c r="M7" i="2"/>
  <c r="Y114" i="2"/>
  <c r="Z119" i="2"/>
  <c r="AR63" i="2"/>
  <c r="AR39" i="2"/>
  <c r="AK84" i="2"/>
  <c r="AI74" i="2"/>
  <c r="AK20" i="2"/>
  <c r="AK108" i="2"/>
  <c r="AJ103" i="2"/>
  <c r="AI98" i="2"/>
  <c r="AK92" i="2"/>
  <c r="AJ87" i="2"/>
  <c r="AS52" i="2"/>
  <c r="AQ42" i="2"/>
  <c r="AJ31" i="2"/>
  <c r="AI146" i="2"/>
  <c r="AJ135" i="2"/>
  <c r="AK124" i="2"/>
  <c r="AI114" i="2"/>
  <c r="AH114" i="2" s="1"/>
  <c r="Y34" i="2"/>
  <c r="Z143" i="2"/>
  <c r="AI82" i="2"/>
  <c r="AS20" i="2"/>
  <c r="AR103" i="2"/>
  <c r="AQ98" i="2"/>
  <c r="AP98" i="2" s="1"/>
  <c r="AS92" i="2"/>
  <c r="AR87" i="2"/>
  <c r="AI50" i="2"/>
  <c r="AR31" i="2"/>
  <c r="AQ146" i="2"/>
  <c r="AR135" i="2"/>
  <c r="AH37" i="2"/>
  <c r="AH117" i="2"/>
  <c r="AA148" i="2"/>
  <c r="AA44" i="2"/>
  <c r="Z55" i="2"/>
  <c r="Y58" i="2"/>
  <c r="AA132" i="2"/>
  <c r="Y138" i="2"/>
  <c r="AK28" i="2"/>
  <c r="AQ18" i="2"/>
  <c r="AQ50" i="2"/>
  <c r="AJ23" i="2"/>
  <c r="AH23" i="2" s="1"/>
  <c r="AJ143" i="2"/>
  <c r="AH143" i="2" s="1"/>
  <c r="AK132" i="2"/>
  <c r="AI122" i="2"/>
  <c r="AH122" i="2" s="1"/>
  <c r="AJ111" i="2"/>
  <c r="AA36" i="2"/>
  <c r="Z71" i="2"/>
  <c r="Y90" i="2"/>
  <c r="Y122" i="2"/>
  <c r="AJ79" i="2"/>
  <c r="AH79" i="2" s="1"/>
  <c r="AJ55" i="2"/>
  <c r="AS28" i="2"/>
  <c r="AI18" i="2"/>
  <c r="AK60" i="2"/>
  <c r="AR15" i="2"/>
  <c r="AR111" i="2"/>
  <c r="AA12" i="2"/>
  <c r="Y106" i="2"/>
  <c r="AA68" i="2"/>
  <c r="Z79" i="2"/>
  <c r="Z127" i="2"/>
  <c r="AK100" i="2"/>
  <c r="AJ95" i="2"/>
  <c r="AH95" i="2" s="1"/>
  <c r="Z47" i="2"/>
  <c r="AH55" i="2"/>
  <c r="AA17" i="2"/>
  <c r="Y79" i="2"/>
  <c r="AI22" i="2"/>
  <c r="AQ119" i="2"/>
  <c r="AP119" i="2" s="1"/>
  <c r="AA49" i="2"/>
  <c r="Y31" i="2"/>
  <c r="Y55" i="2"/>
  <c r="AA113" i="2"/>
  <c r="Z140" i="2"/>
  <c r="AA145" i="2"/>
  <c r="AQ79" i="2"/>
  <c r="AP79" i="2" s="1"/>
  <c r="AR148" i="2"/>
  <c r="AS25" i="2"/>
  <c r="AS145" i="2"/>
  <c r="Z52" i="2"/>
  <c r="Z68" i="2"/>
  <c r="Z92" i="2"/>
  <c r="Y95" i="2"/>
  <c r="AA105" i="2"/>
  <c r="AS32" i="2"/>
  <c r="AQ143" i="2"/>
  <c r="AP143" i="2" s="1"/>
  <c r="AA25" i="2"/>
  <c r="Z28" i="2"/>
  <c r="AA41" i="2"/>
  <c r="Z60" i="2"/>
  <c r="Y71" i="2"/>
  <c r="AA9" i="2"/>
  <c r="AA33" i="2"/>
  <c r="AA97" i="2"/>
  <c r="AA121" i="2"/>
  <c r="Z132" i="2"/>
  <c r="AS16" i="2"/>
  <c r="AH135" i="2"/>
  <c r="AK5" i="2"/>
  <c r="Y14" i="2"/>
  <c r="AQ10" i="2"/>
  <c r="AP10" i="2" s="1"/>
  <c r="AH15" i="2"/>
  <c r="Z11" i="2"/>
  <c r="AA8" i="2"/>
  <c r="AR11" i="2"/>
  <c r="AS12" i="2"/>
  <c r="AR7" i="2"/>
  <c r="AH141" i="2"/>
  <c r="AP66" i="2"/>
  <c r="AP34" i="2"/>
  <c r="AH31" i="2"/>
  <c r="AH47" i="2"/>
  <c r="AH71" i="2"/>
  <c r="AH127" i="2"/>
  <c r="AH103" i="2"/>
  <c r="AH120" i="2"/>
  <c r="AH130" i="2"/>
  <c r="Y47" i="2"/>
  <c r="Z108" i="2"/>
  <c r="AA81" i="2"/>
  <c r="Y119" i="2"/>
  <c r="AA137" i="2"/>
  <c r="Y143" i="2"/>
  <c r="AH101" i="2"/>
  <c r="AH48" i="2"/>
  <c r="AK8" i="2"/>
  <c r="AS97" i="2"/>
  <c r="AR140" i="2"/>
  <c r="AS113" i="2"/>
  <c r="Y9" i="2"/>
  <c r="Y25" i="2"/>
  <c r="Z44" i="2"/>
  <c r="Z14" i="2"/>
  <c r="AA35" i="2"/>
  <c r="AA91" i="2"/>
  <c r="Z84" i="2"/>
  <c r="AA65" i="2"/>
  <c r="Y63" i="2"/>
  <c r="AA89" i="2"/>
  <c r="AA83" i="2"/>
  <c r="AA57" i="2"/>
  <c r="Z124" i="2"/>
  <c r="AS89" i="2"/>
  <c r="AS137" i="2"/>
  <c r="AH87" i="2"/>
  <c r="Y103" i="2"/>
  <c r="Y111" i="2"/>
  <c r="AA129" i="2"/>
  <c r="Z148" i="2"/>
  <c r="AH90" i="2"/>
  <c r="AS57" i="2"/>
  <c r="AR102" i="2"/>
  <c r="AS83" i="2"/>
  <c r="AS59" i="2"/>
  <c r="AQ103" i="2"/>
  <c r="AP103" i="2" s="1"/>
  <c r="AR84" i="2"/>
  <c r="AP84" i="2" s="1"/>
  <c r="AQ135" i="2"/>
  <c r="AP135" i="2" s="1"/>
  <c r="AP8" i="2"/>
  <c r="AH13" i="2"/>
  <c r="AP24" i="2"/>
  <c r="AP50" i="2"/>
  <c r="AP72" i="2"/>
  <c r="AP88" i="2"/>
  <c r="AP93" i="2"/>
  <c r="AH128" i="2"/>
  <c r="AH133" i="2"/>
  <c r="AH138" i="2"/>
  <c r="AH149" i="2"/>
  <c r="Z36" i="2"/>
  <c r="Y39" i="2"/>
  <c r="Z20" i="2"/>
  <c r="Z100" i="2"/>
  <c r="Y87" i="2"/>
  <c r="AA73" i="2"/>
  <c r="Y135" i="2"/>
  <c r="AQ71" i="2"/>
  <c r="AP71" i="2" s="1"/>
  <c r="AP122" i="2"/>
  <c r="AH111" i="2"/>
  <c r="AH59" i="2"/>
  <c r="AH63" i="2"/>
  <c r="AS105" i="2"/>
  <c r="AJ12" i="2"/>
  <c r="AP101" i="2"/>
  <c r="AH119" i="2"/>
  <c r="AJ132" i="2"/>
  <c r="AP5" i="2"/>
  <c r="AI5" i="2"/>
  <c r="Z13" i="2"/>
  <c r="AQ16" i="2"/>
  <c r="Y27" i="2"/>
  <c r="Z53" i="2"/>
  <c r="Z24" i="2"/>
  <c r="Y51" i="2"/>
  <c r="Z45" i="2"/>
  <c r="AA45" i="2"/>
  <c r="Y48" i="2"/>
  <c r="AA42" i="2"/>
  <c r="Y24" i="2"/>
  <c r="Y40" i="2"/>
  <c r="Y64" i="2"/>
  <c r="Y91" i="2"/>
  <c r="Y56" i="2"/>
  <c r="Z77" i="2"/>
  <c r="Z104" i="2"/>
  <c r="AA109" i="2"/>
  <c r="Z120" i="2"/>
  <c r="Y131" i="2"/>
  <c r="AA141" i="2"/>
  <c r="AK106" i="2"/>
  <c r="AH106" i="2" s="1"/>
  <c r="AI96" i="2"/>
  <c r="AH96" i="2" s="1"/>
  <c r="AJ85" i="2"/>
  <c r="AH85" i="2" s="1"/>
  <c r="AK74" i="2"/>
  <c r="AI64" i="2"/>
  <c r="AH64" i="2" s="1"/>
  <c r="AJ53" i="2"/>
  <c r="AH53" i="2" s="1"/>
  <c r="AK42" i="2"/>
  <c r="AH42" i="2" s="1"/>
  <c r="AI32" i="2"/>
  <c r="AH32" i="2" s="1"/>
  <c r="AJ21" i="2"/>
  <c r="AH21" i="2" s="1"/>
  <c r="AK10" i="2"/>
  <c r="AR52" i="2"/>
  <c r="AH35" i="2"/>
  <c r="AS65" i="2"/>
  <c r="AR149" i="2"/>
  <c r="AS138" i="2"/>
  <c r="AP138" i="2" s="1"/>
  <c r="AQ128" i="2"/>
  <c r="AR117" i="2"/>
  <c r="AP127" i="2"/>
  <c r="AR120" i="2"/>
  <c r="AP133" i="2"/>
  <c r="Z21" i="2"/>
  <c r="AJ5" i="2"/>
  <c r="Y128" i="2"/>
  <c r="Z149" i="2"/>
  <c r="AS106" i="2"/>
  <c r="AP106" i="2" s="1"/>
  <c r="AQ96" i="2"/>
  <c r="AS74" i="2"/>
  <c r="AP74" i="2" s="1"/>
  <c r="AS85" i="2"/>
  <c r="AP85" i="2" s="1"/>
  <c r="AS45" i="2"/>
  <c r="AP45" i="2" s="1"/>
  <c r="AQ59" i="2"/>
  <c r="AP59" i="2" s="1"/>
  <c r="AQ75" i="2"/>
  <c r="AK146" i="2"/>
  <c r="AH146" i="2" s="1"/>
  <c r="AI136" i="2"/>
  <c r="AH136" i="2" s="1"/>
  <c r="AJ125" i="2"/>
  <c r="AK114" i="2"/>
  <c r="AQ115" i="2"/>
  <c r="AQ139" i="2"/>
  <c r="AA37" i="2"/>
  <c r="Y107" i="2"/>
  <c r="Y67" i="2"/>
  <c r="Z56" i="2"/>
  <c r="Z117" i="2"/>
  <c r="AA138" i="2"/>
  <c r="AA34" i="2"/>
  <c r="Z29" i="2"/>
  <c r="Z48" i="2"/>
  <c r="Z37" i="2"/>
  <c r="Z80" i="2"/>
  <c r="AA93" i="2"/>
  <c r="Z61" i="2"/>
  <c r="AA117" i="2"/>
  <c r="Z128" i="2"/>
  <c r="Y139" i="2"/>
  <c r="AA149" i="2"/>
  <c r="AI104" i="2"/>
  <c r="AH104" i="2" s="1"/>
  <c r="AJ93" i="2"/>
  <c r="AH93" i="2" s="1"/>
  <c r="AK82" i="2"/>
  <c r="AH82" i="2" s="1"/>
  <c r="AI72" i="2"/>
  <c r="AH72" i="2" s="1"/>
  <c r="AJ61" i="2"/>
  <c r="AH61" i="2" s="1"/>
  <c r="AK50" i="2"/>
  <c r="AH50" i="2" s="1"/>
  <c r="AQ40" i="2"/>
  <c r="AJ29" i="2"/>
  <c r="AH29" i="2" s="1"/>
  <c r="AK18" i="2"/>
  <c r="AH18" i="2" s="1"/>
  <c r="AI8" i="2"/>
  <c r="AQ83" i="2"/>
  <c r="AI43" i="2"/>
  <c r="AS49" i="2"/>
  <c r="AS146" i="2"/>
  <c r="AQ136" i="2"/>
  <c r="AR125" i="2"/>
  <c r="AP125" i="2" s="1"/>
  <c r="AS114" i="2"/>
  <c r="AP114" i="2" s="1"/>
  <c r="AS109" i="2"/>
  <c r="AR69" i="2"/>
  <c r="AS26" i="2"/>
  <c r="AP26" i="2" s="1"/>
  <c r="Z8" i="2"/>
  <c r="Z64" i="2"/>
  <c r="AA77" i="2"/>
  <c r="Z93" i="2"/>
  <c r="Y11" i="2"/>
  <c r="Y19" i="2"/>
  <c r="Z96" i="2"/>
  <c r="AA61" i="2"/>
  <c r="AQ104" i="2"/>
  <c r="AP104" i="2" s="1"/>
  <c r="AS82" i="2"/>
  <c r="AP82" i="2" s="1"/>
  <c r="AS18" i="2"/>
  <c r="AR80" i="2"/>
  <c r="AP80" i="2" s="1"/>
  <c r="AR40" i="2"/>
  <c r="AR44" i="2"/>
  <c r="AS61" i="2"/>
  <c r="AP61" i="2" s="1"/>
  <c r="AS149" i="2"/>
  <c r="Z112" i="2"/>
  <c r="Y123" i="2"/>
  <c r="AA133" i="2"/>
  <c r="Z144" i="2"/>
  <c r="AK98" i="2"/>
  <c r="AI88" i="2"/>
  <c r="AH88" i="2" s="1"/>
  <c r="AJ77" i="2"/>
  <c r="AH77" i="2" s="1"/>
  <c r="AK66" i="2"/>
  <c r="AH66" i="2" s="1"/>
  <c r="AI56" i="2"/>
  <c r="AH56" i="2" s="1"/>
  <c r="AJ45" i="2"/>
  <c r="AK34" i="2"/>
  <c r="AH34" i="2" s="1"/>
  <c r="AI24" i="2"/>
  <c r="AH24" i="2" s="1"/>
  <c r="AR13" i="2"/>
  <c r="AS17" i="2"/>
  <c r="AR141" i="2"/>
  <c r="AS130" i="2"/>
  <c r="AP130" i="2" s="1"/>
  <c r="AQ120" i="2"/>
  <c r="AR109" i="2"/>
  <c r="AI123" i="2"/>
  <c r="AR144" i="2"/>
  <c r="AP144" i="2" s="1"/>
  <c r="AR128" i="2"/>
  <c r="AA101" i="2"/>
  <c r="Y88" i="2"/>
  <c r="Z72" i="2"/>
  <c r="Y35" i="2"/>
  <c r="Z16" i="2"/>
  <c r="Y43" i="2"/>
  <c r="AA53" i="2"/>
  <c r="AA13" i="2"/>
  <c r="Z32" i="2"/>
  <c r="AA98" i="2"/>
  <c r="Y75" i="2"/>
  <c r="Z88" i="2"/>
  <c r="AQ55" i="2"/>
  <c r="AP55" i="2" s="1"/>
  <c r="AS69" i="2"/>
  <c r="AH112" i="2"/>
  <c r="AH16" i="2"/>
  <c r="AH40" i="2"/>
  <c r="AP95" i="2"/>
  <c r="AP90" i="2"/>
  <c r="AI6" i="2"/>
  <c r="AP64" i="2"/>
  <c r="AQ31" i="2"/>
  <c r="AI39" i="2"/>
  <c r="AH39" i="2" s="1"/>
  <c r="AJ89" i="2"/>
  <c r="AH91" i="2"/>
  <c r="AH144" i="2"/>
  <c r="AH107" i="2"/>
  <c r="AQ60" i="2"/>
  <c r="AI60" i="2"/>
  <c r="AS22" i="2"/>
  <c r="AK22" i="2"/>
  <c r="AR41" i="2"/>
  <c r="AJ41" i="2"/>
  <c r="AS62" i="2"/>
  <c r="AK62" i="2"/>
  <c r="AR81" i="2"/>
  <c r="AJ81" i="2"/>
  <c r="AR97" i="2"/>
  <c r="AJ97" i="2"/>
  <c r="AQ116" i="2"/>
  <c r="Y116" i="2"/>
  <c r="AI116" i="2"/>
  <c r="AH116" i="2" s="1"/>
  <c r="Z129" i="2"/>
  <c r="AR129" i="2"/>
  <c r="AJ129" i="2"/>
  <c r="Y140" i="2"/>
  <c r="AQ140" i="2"/>
  <c r="AI140" i="2"/>
  <c r="AH140" i="2" s="1"/>
  <c r="AR89" i="2"/>
  <c r="AQ20" i="2"/>
  <c r="AI20" i="2"/>
  <c r="AQ36" i="2"/>
  <c r="AP36" i="2" s="1"/>
  <c r="AI36" i="2"/>
  <c r="AS54" i="2"/>
  <c r="AK54" i="2"/>
  <c r="AQ76" i="2"/>
  <c r="AI76" i="2"/>
  <c r="AH76" i="2" s="1"/>
  <c r="AQ108" i="2"/>
  <c r="AI108" i="2"/>
  <c r="AS126" i="2"/>
  <c r="AA126" i="2"/>
  <c r="AK126" i="2"/>
  <c r="AA134" i="2"/>
  <c r="AS134" i="2"/>
  <c r="AK134" i="2"/>
  <c r="Y108" i="2"/>
  <c r="Z105" i="2"/>
  <c r="AK94" i="2"/>
  <c r="AI97" i="2"/>
  <c r="AI12" i="2"/>
  <c r="AQ12" i="2"/>
  <c r="AQ28" i="2"/>
  <c r="AI28" i="2"/>
  <c r="AR49" i="2"/>
  <c r="AJ49" i="2"/>
  <c r="AS102" i="2"/>
  <c r="AK102" i="2"/>
  <c r="AH102" i="2" s="1"/>
  <c r="AA118" i="2"/>
  <c r="AS118" i="2"/>
  <c r="AK118" i="2"/>
  <c r="AA150" i="2"/>
  <c r="AS150" i="2"/>
  <c r="AK150" i="2"/>
  <c r="Y100" i="2"/>
  <c r="Y36" i="2"/>
  <c r="Z81" i="2"/>
  <c r="M5" i="2"/>
  <c r="N5" i="2" s="1"/>
  <c r="AS94" i="2"/>
  <c r="AR46" i="2"/>
  <c r="AJ9" i="2"/>
  <c r="AR9" i="2"/>
  <c r="AS30" i="2"/>
  <c r="AK30" i="2"/>
  <c r="AS46" i="2"/>
  <c r="AK46" i="2"/>
  <c r="AH46" i="2" s="1"/>
  <c r="AS70" i="2"/>
  <c r="AK70" i="2"/>
  <c r="AS142" i="2"/>
  <c r="AA142" i="2"/>
  <c r="AK142" i="2"/>
  <c r="Y60" i="2"/>
  <c r="AI100" i="2"/>
  <c r="AQ73" i="2"/>
  <c r="AS6" i="2"/>
  <c r="AK6" i="2"/>
  <c r="AR25" i="2"/>
  <c r="AJ25" i="2"/>
  <c r="AH25" i="2" s="1"/>
  <c r="AQ44" i="2"/>
  <c r="AI44" i="2"/>
  <c r="AH44" i="2" s="1"/>
  <c r="AR65" i="2"/>
  <c r="AJ65" i="2"/>
  <c r="AS78" i="2"/>
  <c r="AK78" i="2"/>
  <c r="Z113" i="2"/>
  <c r="AR113" i="2"/>
  <c r="AJ113" i="2"/>
  <c r="AQ132" i="2"/>
  <c r="AP132" i="2" s="1"/>
  <c r="Y132" i="2"/>
  <c r="AI132" i="2"/>
  <c r="AR137" i="2"/>
  <c r="Z137" i="2"/>
  <c r="AJ137" i="2"/>
  <c r="Y28" i="2"/>
  <c r="AQ17" i="2"/>
  <c r="AS14" i="2"/>
  <c r="AP14" i="2" s="1"/>
  <c r="AK14" i="2"/>
  <c r="AR33" i="2"/>
  <c r="AJ33" i="2"/>
  <c r="AQ52" i="2"/>
  <c r="AI52" i="2"/>
  <c r="AH52" i="2" s="1"/>
  <c r="AQ68" i="2"/>
  <c r="AI68" i="2"/>
  <c r="AH68" i="2" s="1"/>
  <c r="AS86" i="2"/>
  <c r="AK86" i="2"/>
  <c r="AR121" i="2"/>
  <c r="Z121" i="2"/>
  <c r="AJ121" i="2"/>
  <c r="Z145" i="2"/>
  <c r="AR145" i="2"/>
  <c r="AJ145" i="2"/>
  <c r="Z49" i="2"/>
  <c r="Z97" i="2"/>
  <c r="AA62" i="2"/>
  <c r="AA30" i="2"/>
  <c r="AA78" i="2"/>
  <c r="Y20" i="2"/>
  <c r="Y84" i="2"/>
  <c r="AA86" i="2"/>
  <c r="AJ105" i="2"/>
  <c r="AJ14" i="2"/>
  <c r="AH14" i="2" s="1"/>
  <c r="AR17" i="2"/>
  <c r="AJ17" i="2"/>
  <c r="AH17" i="2" s="1"/>
  <c r="AS38" i="2"/>
  <c r="AK38" i="2"/>
  <c r="AR57" i="2"/>
  <c r="AJ57" i="2"/>
  <c r="AR73" i="2"/>
  <c r="AJ73" i="2"/>
  <c r="AH73" i="2" s="1"/>
  <c r="AQ92" i="2"/>
  <c r="AI92" i="2"/>
  <c r="AS110" i="2"/>
  <c r="AA110" i="2"/>
  <c r="AK110" i="2"/>
  <c r="Y124" i="2"/>
  <c r="AQ124" i="2"/>
  <c r="AP124" i="2" s="1"/>
  <c r="AI124" i="2"/>
  <c r="AQ148" i="2"/>
  <c r="Y148" i="2"/>
  <c r="AI148" i="2"/>
  <c r="AH148" i="2" s="1"/>
  <c r="Z33" i="2"/>
  <c r="AA70" i="2"/>
  <c r="Z73" i="2"/>
  <c r="AI84" i="2"/>
  <c r="AK11" i="2"/>
  <c r="AH11" i="2" s="1"/>
  <c r="AS11" i="2"/>
  <c r="AK19" i="2"/>
  <c r="AH19" i="2" s="1"/>
  <c r="AS19" i="2"/>
  <c r="AK27" i="2"/>
  <c r="AH27" i="2" s="1"/>
  <c r="AS27" i="2"/>
  <c r="AR30" i="2"/>
  <c r="AP30" i="2" s="1"/>
  <c r="AJ30" i="2"/>
  <c r="AH30" i="2" s="1"/>
  <c r="AI33" i="2"/>
  <c r="AQ33" i="2"/>
  <c r="AJ38" i="2"/>
  <c r="AR38" i="2"/>
  <c r="AP38" i="2" s="1"/>
  <c r="AQ41" i="2"/>
  <c r="AI41" i="2"/>
  <c r="AK43" i="2"/>
  <c r="AS43" i="2"/>
  <c r="AP43" i="2" s="1"/>
  <c r="AI49" i="2"/>
  <c r="AQ49" i="2"/>
  <c r="AK51" i="2"/>
  <c r="AH51" i="2" s="1"/>
  <c r="AS51" i="2"/>
  <c r="AJ54" i="2"/>
  <c r="AR54" i="2"/>
  <c r="AI57" i="2"/>
  <c r="AH57" i="2" s="1"/>
  <c r="AQ57" i="2"/>
  <c r="AJ62" i="2"/>
  <c r="AR62" i="2"/>
  <c r="AI65" i="2"/>
  <c r="AQ65" i="2"/>
  <c r="AK67" i="2"/>
  <c r="AH67" i="2" s="1"/>
  <c r="AS67" i="2"/>
  <c r="AJ70" i="2"/>
  <c r="AR70" i="2"/>
  <c r="AK75" i="2"/>
  <c r="AH75" i="2" s="1"/>
  <c r="AS75" i="2"/>
  <c r="AJ78" i="2"/>
  <c r="AR78" i="2"/>
  <c r="AI81" i="2"/>
  <c r="AQ81" i="2"/>
  <c r="AJ86" i="2"/>
  <c r="AR86" i="2"/>
  <c r="AP86" i="2" s="1"/>
  <c r="AI89" i="2"/>
  <c r="AQ89" i="2"/>
  <c r="AR94" i="2"/>
  <c r="AP94" i="2" s="1"/>
  <c r="AJ94" i="2"/>
  <c r="AS99" i="2"/>
  <c r="AK99" i="2"/>
  <c r="AH99" i="2" s="1"/>
  <c r="AQ105" i="2"/>
  <c r="AI105" i="2"/>
  <c r="AH105" i="2" s="1"/>
  <c r="AJ110" i="2"/>
  <c r="Z110" i="2"/>
  <c r="AR110" i="2"/>
  <c r="AI113" i="2"/>
  <c r="Y113" i="2"/>
  <c r="AK115" i="2"/>
  <c r="AH115" i="2" s="1"/>
  <c r="AS115" i="2"/>
  <c r="AA115" i="2"/>
  <c r="AR118" i="2"/>
  <c r="Z118" i="2"/>
  <c r="AJ118" i="2"/>
  <c r="AI121" i="2"/>
  <c r="Y121" i="2"/>
  <c r="AQ121" i="2"/>
  <c r="AK123" i="2"/>
  <c r="AA123" i="2"/>
  <c r="AJ126" i="2"/>
  <c r="AR126" i="2"/>
  <c r="Z126" i="2"/>
  <c r="AI129" i="2"/>
  <c r="Y129" i="2"/>
  <c r="AQ129" i="2"/>
  <c r="AK131" i="2"/>
  <c r="AH131" i="2" s="1"/>
  <c r="AA131" i="2"/>
  <c r="AS131" i="2"/>
  <c r="AP131" i="2" s="1"/>
  <c r="AR134" i="2"/>
  <c r="AJ134" i="2"/>
  <c r="Z134" i="2"/>
  <c r="Y137" i="2"/>
  <c r="AQ137" i="2"/>
  <c r="AI137" i="2"/>
  <c r="AS139" i="2"/>
  <c r="AK139" i="2"/>
  <c r="AH139" i="2" s="1"/>
  <c r="AA139" i="2"/>
  <c r="Z142" i="2"/>
  <c r="AR142" i="2"/>
  <c r="AJ142" i="2"/>
  <c r="AQ145" i="2"/>
  <c r="AI145" i="2"/>
  <c r="Y145" i="2"/>
  <c r="AA147" i="2"/>
  <c r="AS147" i="2"/>
  <c r="AK147" i="2"/>
  <c r="AH147" i="2" s="1"/>
  <c r="AR150" i="2"/>
  <c r="AJ150" i="2"/>
  <c r="Z150" i="2"/>
  <c r="AS7" i="2"/>
  <c r="N31" i="2"/>
  <c r="N43" i="2"/>
  <c r="O47" i="2"/>
  <c r="O55" i="2"/>
  <c r="N71" i="2"/>
  <c r="O83" i="2"/>
  <c r="O103" i="2"/>
  <c r="O131" i="2"/>
  <c r="AJ10" i="2"/>
  <c r="AH45" i="2"/>
  <c r="AH80" i="2"/>
  <c r="AH83" i="2"/>
  <c r="AS23" i="2"/>
  <c r="AR32" i="2"/>
  <c r="AS39" i="2"/>
  <c r="AS31" i="2"/>
  <c r="AR22" i="2"/>
  <c r="AI9" i="2"/>
  <c r="AR108" i="2"/>
  <c r="AQ91" i="2"/>
  <c r="AP91" i="2" s="1"/>
  <c r="AR76" i="2"/>
  <c r="AQ63" i="2"/>
  <c r="AQ47" i="2"/>
  <c r="AS33" i="2"/>
  <c r="AS13" i="2"/>
  <c r="AQ99" i="2"/>
  <c r="AQ87" i="2"/>
  <c r="AS73" i="2"/>
  <c r="AR60" i="2"/>
  <c r="AS41" i="2"/>
  <c r="AQ27" i="2"/>
  <c r="AQ19" i="2"/>
  <c r="AP123" i="2"/>
  <c r="AR112" i="2"/>
  <c r="AP112" i="2" s="1"/>
  <c r="AR116" i="2"/>
  <c r="AP116" i="2" s="1"/>
  <c r="AQ69" i="2"/>
  <c r="AS63" i="2"/>
  <c r="AR58" i="2"/>
  <c r="AP58" i="2" s="1"/>
  <c r="AQ53" i="2"/>
  <c r="AP53" i="2" s="1"/>
  <c r="AS47" i="2"/>
  <c r="AR42" i="2"/>
  <c r="AS35" i="2"/>
  <c r="AQ25" i="2"/>
  <c r="AS15" i="2"/>
  <c r="AR6" i="2"/>
  <c r="AR100" i="2"/>
  <c r="AP100" i="2" s="1"/>
  <c r="AS81" i="2"/>
  <c r="AQ67" i="2"/>
  <c r="AR56" i="2"/>
  <c r="AP56" i="2" s="1"/>
  <c r="AS37" i="2"/>
  <c r="AP37" i="2" s="1"/>
  <c r="AR28" i="2"/>
  <c r="AS9" i="2"/>
  <c r="AQ107" i="2"/>
  <c r="AP107" i="2" s="1"/>
  <c r="AR96" i="2"/>
  <c r="AS77" i="2"/>
  <c r="AP77" i="2" s="1"/>
  <c r="AR68" i="2"/>
  <c r="AQ51" i="2"/>
  <c r="AJ36" i="2"/>
  <c r="AQ23" i="2"/>
  <c r="AR16" i="2"/>
  <c r="AK125" i="2"/>
  <c r="AS117" i="2"/>
  <c r="AQ147" i="2"/>
  <c r="AS141" i="2"/>
  <c r="AR136" i="2"/>
  <c r="AS129" i="2"/>
  <c r="AS121" i="2"/>
  <c r="AQ111" i="2"/>
  <c r="AQ15" i="2"/>
  <c r="AQ35" i="2"/>
  <c r="AR20" i="2"/>
  <c r="AI7" i="2"/>
  <c r="AR48" i="2"/>
  <c r="AP48" i="2" s="1"/>
  <c r="AS29" i="2"/>
  <c r="AP29" i="2" s="1"/>
  <c r="AS21" i="2"/>
  <c r="AP21" i="2" s="1"/>
  <c r="AJ8" i="2"/>
  <c r="AP18" i="2" l="1"/>
  <c r="AH98" i="2"/>
  <c r="AP128" i="2"/>
  <c r="AH60" i="2"/>
  <c r="AH22" i="2"/>
  <c r="AP140" i="2"/>
  <c r="AH20" i="2"/>
  <c r="AH108" i="2"/>
  <c r="AH12" i="2"/>
  <c r="AH28" i="2"/>
  <c r="AH100" i="2"/>
  <c r="AP52" i="2"/>
  <c r="AP92" i="2"/>
  <c r="AH92" i="2"/>
  <c r="AP148" i="2"/>
  <c r="AH43" i="2"/>
  <c r="AP105" i="2"/>
  <c r="AH84" i="2"/>
  <c r="AH124" i="2"/>
  <c r="AH118" i="2"/>
  <c r="AH121" i="2"/>
  <c r="AH126" i="2"/>
  <c r="AP145" i="2"/>
  <c r="AH145" i="2"/>
  <c r="AH10" i="2"/>
  <c r="AP32" i="2"/>
  <c r="AP39" i="2"/>
  <c r="AP87" i="2"/>
  <c r="AP67" i="2"/>
  <c r="AP111" i="2"/>
  <c r="AH74" i="2"/>
  <c r="AP31" i="2"/>
  <c r="AP96" i="2"/>
  <c r="AP68" i="2"/>
  <c r="AH125" i="2"/>
  <c r="AP136" i="2"/>
  <c r="R38" i="2"/>
  <c r="AO38" i="2" s="1"/>
  <c r="P38" i="2"/>
  <c r="AU38" i="2" s="1"/>
  <c r="Q38" i="2"/>
  <c r="AN38" i="2" s="1"/>
  <c r="R28" i="2"/>
  <c r="AW28" i="2" s="1"/>
  <c r="Q28" i="2"/>
  <c r="AV28" i="2" s="1"/>
  <c r="P28" i="2"/>
  <c r="AM28" i="2" s="1"/>
  <c r="R37" i="2"/>
  <c r="AO37" i="2" s="1"/>
  <c r="P37" i="2"/>
  <c r="Q37" i="2"/>
  <c r="R142" i="2"/>
  <c r="AO142" i="2" s="1"/>
  <c r="P142" i="2"/>
  <c r="AM142" i="2" s="1"/>
  <c r="Q142" i="2"/>
  <c r="AV142" i="2" s="1"/>
  <c r="R35" i="2"/>
  <c r="Q35" i="2"/>
  <c r="P35" i="2"/>
  <c r="AU35" i="2" s="1"/>
  <c r="R132" i="2"/>
  <c r="AO132" i="2" s="1"/>
  <c r="Q132" i="2"/>
  <c r="AV132" i="2" s="1"/>
  <c r="P132" i="2"/>
  <c r="Q24" i="2"/>
  <c r="AV24" i="2" s="1"/>
  <c r="R24" i="2"/>
  <c r="P24" i="2"/>
  <c r="Q83" i="2"/>
  <c r="P83" i="2"/>
  <c r="R83" i="2"/>
  <c r="R108" i="2"/>
  <c r="AW108" i="2" s="1"/>
  <c r="Q108" i="2"/>
  <c r="P108" i="2"/>
  <c r="AU108" i="2" s="1"/>
  <c r="R20" i="2"/>
  <c r="P20" i="2"/>
  <c r="Q20" i="2"/>
  <c r="R29" i="2"/>
  <c r="P29" i="2"/>
  <c r="Q29" i="2"/>
  <c r="AN29" i="2" s="1"/>
  <c r="Q8" i="2"/>
  <c r="AV8" i="2" s="1"/>
  <c r="P8" i="2"/>
  <c r="R8" i="2"/>
  <c r="AO8" i="2" s="1"/>
  <c r="R149" i="2"/>
  <c r="Q149" i="2"/>
  <c r="P149" i="2"/>
  <c r="R47" i="2"/>
  <c r="AO47" i="2" s="1"/>
  <c r="Q47" i="2"/>
  <c r="AV47" i="2" s="1"/>
  <c r="P47" i="2"/>
  <c r="AM47" i="2" s="1"/>
  <c r="R125" i="2"/>
  <c r="AO125" i="2" s="1"/>
  <c r="Q125" i="2"/>
  <c r="AV125" i="2" s="1"/>
  <c r="P125" i="2"/>
  <c r="AU125" i="2" s="1"/>
  <c r="R40" i="2"/>
  <c r="AO40" i="2" s="1"/>
  <c r="Q40" i="2"/>
  <c r="AN40" i="2" s="1"/>
  <c r="P40" i="2"/>
  <c r="AM40" i="2" s="1"/>
  <c r="Q19" i="2"/>
  <c r="AN19" i="2" s="1"/>
  <c r="P19" i="2"/>
  <c r="AU19" i="2" s="1"/>
  <c r="R19" i="2"/>
  <c r="AO19" i="2" s="1"/>
  <c r="R6" i="2"/>
  <c r="P6" i="2"/>
  <c r="Q6" i="2"/>
  <c r="R32" i="2"/>
  <c r="Q32" i="2"/>
  <c r="P32" i="2"/>
  <c r="R15" i="2"/>
  <c r="Q15" i="2"/>
  <c r="P15" i="2"/>
  <c r="R89" i="2"/>
  <c r="AW89" i="2" s="1"/>
  <c r="Q89" i="2"/>
  <c r="AV89" i="2" s="1"/>
  <c r="P89" i="2"/>
  <c r="AM89" i="2" s="1"/>
  <c r="R13" i="2"/>
  <c r="AW13" i="2" s="1"/>
  <c r="P13" i="2"/>
  <c r="AM13" i="2" s="1"/>
  <c r="Q13" i="2"/>
  <c r="AV13" i="2" s="1"/>
  <c r="R77" i="2"/>
  <c r="AW77" i="2" s="1"/>
  <c r="Q77" i="2"/>
  <c r="P77" i="2"/>
  <c r="AU77" i="2" s="1"/>
  <c r="R106" i="2"/>
  <c r="AW106" i="2" s="1"/>
  <c r="Q106" i="2"/>
  <c r="AV106" i="2" s="1"/>
  <c r="P106" i="2"/>
  <c r="AU106" i="2" s="1"/>
  <c r="Q12" i="2"/>
  <c r="AN12" i="2" s="1"/>
  <c r="R12" i="2"/>
  <c r="AO12" i="2" s="1"/>
  <c r="P12" i="2"/>
  <c r="AU12" i="2" s="1"/>
  <c r="P100" i="2"/>
  <c r="AU100" i="2" s="1"/>
  <c r="R100" i="2"/>
  <c r="AW100" i="2" s="1"/>
  <c r="Q100" i="2"/>
  <c r="AN100" i="2" s="1"/>
  <c r="P55" i="2"/>
  <c r="AU55" i="2" s="1"/>
  <c r="R55" i="2"/>
  <c r="AO55" i="2" s="1"/>
  <c r="Q55" i="2"/>
  <c r="AN55" i="2" s="1"/>
  <c r="R92" i="2"/>
  <c r="P92" i="2"/>
  <c r="Q92" i="2"/>
  <c r="P131" i="2"/>
  <c r="R131" i="2"/>
  <c r="Q131" i="2"/>
  <c r="R27" i="2"/>
  <c r="AW27" i="2" s="1"/>
  <c r="Q27" i="2"/>
  <c r="P27" i="2"/>
  <c r="R45" i="2"/>
  <c r="P45" i="2"/>
  <c r="Q45" i="2"/>
  <c r="R105" i="2"/>
  <c r="AO105" i="2" s="1"/>
  <c r="Q105" i="2"/>
  <c r="AN105" i="2" s="1"/>
  <c r="P105" i="2"/>
  <c r="AU105" i="2" s="1"/>
  <c r="R41" i="2"/>
  <c r="P41" i="2"/>
  <c r="Q41" i="2"/>
  <c r="AN41" i="2" s="1"/>
  <c r="P36" i="2"/>
  <c r="R36" i="2"/>
  <c r="Q36" i="2"/>
  <c r="R103" i="2"/>
  <c r="AW103" i="2" s="1"/>
  <c r="Q103" i="2"/>
  <c r="AN103" i="2" s="1"/>
  <c r="P103" i="2"/>
  <c r="AM103" i="2" s="1"/>
  <c r="R39" i="2"/>
  <c r="Q39" i="2"/>
  <c r="P39" i="2"/>
  <c r="R17" i="2"/>
  <c r="P17" i="2"/>
  <c r="Q17" i="2"/>
  <c r="AP7" i="2"/>
  <c r="AP42" i="2"/>
  <c r="AP141" i="2"/>
  <c r="AP19" i="2"/>
  <c r="AH132" i="2"/>
  <c r="AP12" i="2"/>
  <c r="AP69" i="2"/>
  <c r="AP146" i="2"/>
  <c r="AP13" i="2"/>
  <c r="N27" i="2"/>
  <c r="O33" i="2"/>
  <c r="N45" i="2"/>
  <c r="AP16" i="2"/>
  <c r="AP120" i="2"/>
  <c r="AP89" i="2"/>
  <c r="AP11" i="2"/>
  <c r="AP97" i="2"/>
  <c r="AP20" i="2"/>
  <c r="AP139" i="2"/>
  <c r="AP25" i="2"/>
  <c r="AP108" i="2"/>
  <c r="AH9" i="2"/>
  <c r="AP113" i="2"/>
  <c r="AP109" i="2"/>
  <c r="AH70" i="2"/>
  <c r="AP44" i="2"/>
  <c r="AP102" i="2"/>
  <c r="AH41" i="2"/>
  <c r="AP51" i="2"/>
  <c r="AH134" i="2"/>
  <c r="AP110" i="2"/>
  <c r="AH78" i="2"/>
  <c r="AP23" i="2"/>
  <c r="AP83" i="2"/>
  <c r="AP41" i="2"/>
  <c r="AP62" i="2"/>
  <c r="AH6" i="2"/>
  <c r="AH123" i="2"/>
  <c r="AP117" i="2"/>
  <c r="AH142" i="2"/>
  <c r="AH81" i="2"/>
  <c r="AP60" i="2"/>
  <c r="AH129" i="2"/>
  <c r="AH113" i="2"/>
  <c r="AH94" i="2"/>
  <c r="AP126" i="2"/>
  <c r="AP75" i="2"/>
  <c r="AH5" i="2"/>
  <c r="AH36" i="2"/>
  <c r="AP99" i="2"/>
  <c r="AH89" i="2"/>
  <c r="AP149" i="2"/>
  <c r="AP115" i="2"/>
  <c r="AP40" i="2"/>
  <c r="AC15" i="2"/>
  <c r="AB29" i="2"/>
  <c r="AE29" i="2" s="1"/>
  <c r="AB6" i="2"/>
  <c r="AD13" i="2"/>
  <c r="AG13" i="2" s="1"/>
  <c r="AD41" i="2"/>
  <c r="AG41" i="2" s="1"/>
  <c r="AC35" i="2"/>
  <c r="AF35" i="2" s="1"/>
  <c r="AD108" i="2"/>
  <c r="AG108" i="2" s="1"/>
  <c r="AD149" i="2"/>
  <c r="AG149" i="2" s="1"/>
  <c r="AD37" i="2"/>
  <c r="AG37" i="2" s="1"/>
  <c r="AD47" i="2"/>
  <c r="AG47" i="2" s="1"/>
  <c r="AB47" i="2"/>
  <c r="AE47" i="2" s="1"/>
  <c r="O31" i="2"/>
  <c r="N15" i="2"/>
  <c r="N19" i="2"/>
  <c r="AC19" i="2"/>
  <c r="AF19" i="2" s="1"/>
  <c r="N17" i="2"/>
  <c r="AH150" i="2"/>
  <c r="AP150" i="2"/>
  <c r="AP142" i="2"/>
  <c r="AP129" i="2"/>
  <c r="AB19" i="2"/>
  <c r="AE19" i="2" s="1"/>
  <c r="AH38" i="2"/>
  <c r="AP9" i="2"/>
  <c r="AP49" i="2"/>
  <c r="AH62" i="2"/>
  <c r="AH49" i="2"/>
  <c r="AP81" i="2"/>
  <c r="AP27" i="2"/>
  <c r="AD19" i="2"/>
  <c r="AG19" i="2" s="1"/>
  <c r="AH137" i="2"/>
  <c r="N47" i="2"/>
  <c r="AC47" i="2"/>
  <c r="AF47" i="2" s="1"/>
  <c r="N29" i="2"/>
  <c r="O23" i="2"/>
  <c r="O43" i="2"/>
  <c r="O71" i="2"/>
  <c r="O21" i="2"/>
  <c r="AD105" i="2"/>
  <c r="AG105" i="2" s="1"/>
  <c r="AC105" i="2"/>
  <c r="AF105" i="2" s="1"/>
  <c r="AB105" i="2"/>
  <c r="AE105" i="2" s="1"/>
  <c r="N37" i="2"/>
  <c r="N35" i="2"/>
  <c r="O137" i="2"/>
  <c r="N137" i="2"/>
  <c r="AP57" i="2"/>
  <c r="AP35" i="2"/>
  <c r="AP15" i="2"/>
  <c r="AB15" i="2"/>
  <c r="AH86" i="2"/>
  <c r="AP54" i="2"/>
  <c r="AP65" i="2"/>
  <c r="AP46" i="2"/>
  <c r="AP22" i="2"/>
  <c r="AD15" i="2"/>
  <c r="N97" i="2"/>
  <c r="O97" i="2"/>
  <c r="O81" i="2"/>
  <c r="N81" i="2"/>
  <c r="AB89" i="2"/>
  <c r="AE89" i="2" s="1"/>
  <c r="AB12" i="2"/>
  <c r="AE12" i="2" s="1"/>
  <c r="N131" i="2"/>
  <c r="AP28" i="2"/>
  <c r="AB40" i="2"/>
  <c r="AE40" i="2" s="1"/>
  <c r="AC89" i="2"/>
  <c r="AF89" i="2" s="1"/>
  <c r="N13" i="2"/>
  <c r="AP70" i="2"/>
  <c r="AD40" i="2"/>
  <c r="AG40" i="2" s="1"/>
  <c r="N12" i="2"/>
  <c r="AC13" i="2"/>
  <c r="AF13" i="2" s="1"/>
  <c r="AP137" i="2"/>
  <c r="AC12" i="2"/>
  <c r="AF12" i="2" s="1"/>
  <c r="AD89" i="2"/>
  <c r="AG89" i="2" s="1"/>
  <c r="AP78" i="2"/>
  <c r="AP6" i="2"/>
  <c r="AP76" i="2"/>
  <c r="AB13" i="2"/>
  <c r="AE13" i="2" s="1"/>
  <c r="AP134" i="2"/>
  <c r="AD39" i="2"/>
  <c r="AG39" i="2" s="1"/>
  <c r="AC39" i="2"/>
  <c r="AF39" i="2" s="1"/>
  <c r="AB39" i="2"/>
  <c r="AE39" i="2" s="1"/>
  <c r="O109" i="2"/>
  <c r="N109" i="2"/>
  <c r="N77" i="2"/>
  <c r="AP118" i="2"/>
  <c r="AH110" i="2"/>
  <c r="AH33" i="2"/>
  <c r="AP33" i="2"/>
  <c r="AP147" i="2"/>
  <c r="AH97" i="2"/>
  <c r="N39" i="2"/>
  <c r="AP17" i="2"/>
  <c r="AP73" i="2"/>
  <c r="AH54" i="2"/>
  <c r="AP121" i="2"/>
  <c r="AH65" i="2"/>
  <c r="N117" i="2"/>
  <c r="O117" i="2"/>
  <c r="N113" i="2"/>
  <c r="O113" i="2"/>
  <c r="O63" i="2"/>
  <c r="N63" i="2"/>
  <c r="O127" i="2"/>
  <c r="N127" i="2"/>
  <c r="N111" i="2"/>
  <c r="O111" i="2"/>
  <c r="O95" i="2"/>
  <c r="N95" i="2"/>
  <c r="O79" i="2"/>
  <c r="N79" i="2"/>
  <c r="N51" i="2"/>
  <c r="O51" i="2"/>
  <c r="O119" i="2"/>
  <c r="N119" i="2"/>
  <c r="AP47" i="2"/>
  <c r="N125" i="2"/>
  <c r="N149" i="2"/>
  <c r="N145" i="2"/>
  <c r="O145" i="2"/>
  <c r="O16" i="2"/>
  <c r="AB27" i="2"/>
  <c r="AE27" i="2" s="1"/>
  <c r="AB103" i="2"/>
  <c r="AE103" i="2" s="1"/>
  <c r="AC27" i="2"/>
  <c r="AF27" i="2" s="1"/>
  <c r="AC103" i="2"/>
  <c r="AF103" i="2" s="1"/>
  <c r="AD103" i="2"/>
  <c r="AG103" i="2" s="1"/>
  <c r="N20" i="2"/>
  <c r="O123" i="2"/>
  <c r="O93" i="2"/>
  <c r="O133" i="2"/>
  <c r="AB108" i="2"/>
  <c r="AE108" i="2" s="1"/>
  <c r="AB38" i="2"/>
  <c r="AE38" i="2" s="1"/>
  <c r="AC38" i="2"/>
  <c r="AF38" i="2" s="1"/>
  <c r="N38" i="2"/>
  <c r="N103" i="2"/>
  <c r="AD27" i="2"/>
  <c r="AG27" i="2" s="1"/>
  <c r="O141" i="2"/>
  <c r="AD125" i="2"/>
  <c r="AG125" i="2" s="1"/>
  <c r="AB77" i="2"/>
  <c r="AE77" i="2" s="1"/>
  <c r="AD12" i="2"/>
  <c r="AG12" i="2" s="1"/>
  <c r="AC40" i="2"/>
  <c r="AF40" i="2" s="1"/>
  <c r="AD38" i="2"/>
  <c r="AG38" i="2" s="1"/>
  <c r="N105" i="2"/>
  <c r="O73" i="2"/>
  <c r="N92" i="2"/>
  <c r="N89" i="2"/>
  <c r="O74" i="2"/>
  <c r="N74" i="2"/>
  <c r="AB36" i="2"/>
  <c r="AE36" i="2" s="1"/>
  <c r="AD36" i="2"/>
  <c r="AG36" i="2" s="1"/>
  <c r="AC36" i="2"/>
  <c r="AF36" i="2" s="1"/>
  <c r="AB35" i="2"/>
  <c r="AE35" i="2" s="1"/>
  <c r="O88" i="2"/>
  <c r="N36" i="2"/>
  <c r="AB8" i="2"/>
  <c r="AC125" i="2"/>
  <c r="AF125" i="2" s="1"/>
  <c r="AC77" i="2"/>
  <c r="AF77" i="2" s="1"/>
  <c r="AC8" i="2"/>
  <c r="AF8" i="2" s="1"/>
  <c r="AB125" i="2"/>
  <c r="AE125" i="2" s="1"/>
  <c r="N83" i="2"/>
  <c r="AD8" i="2"/>
  <c r="AG8" i="2" s="1"/>
  <c r="O104" i="2"/>
  <c r="N8" i="2"/>
  <c r="N41" i="2"/>
  <c r="AD24" i="2"/>
  <c r="AG24" i="2" s="1"/>
  <c r="AC24" i="2"/>
  <c r="AF24" i="2" s="1"/>
  <c r="N82" i="2"/>
  <c r="O82" i="2"/>
  <c r="AD55" i="2"/>
  <c r="AG55" i="2" s="1"/>
  <c r="AB55" i="2"/>
  <c r="AE55" i="2" s="1"/>
  <c r="AC55" i="2"/>
  <c r="AF55" i="2" s="1"/>
  <c r="AC106" i="2"/>
  <c r="AF106" i="2" s="1"/>
  <c r="AD106" i="2"/>
  <c r="AG106" i="2" s="1"/>
  <c r="N55" i="2"/>
  <c r="N32" i="2"/>
  <c r="N24" i="2"/>
  <c r="AC142" i="2"/>
  <c r="AF142" i="2" s="1"/>
  <c r="O138" i="2"/>
  <c r="N138" i="2"/>
  <c r="N150" i="2"/>
  <c r="O150" i="2"/>
  <c r="AB100" i="2"/>
  <c r="AE100" i="2" s="1"/>
  <c r="AD100" i="2"/>
  <c r="AG100" i="2" s="1"/>
  <c r="AC100" i="2"/>
  <c r="AF100" i="2" s="1"/>
  <c r="AB28" i="2"/>
  <c r="AE28" i="2" s="1"/>
  <c r="AD28" i="2"/>
  <c r="AG28" i="2" s="1"/>
  <c r="AC28" i="2"/>
  <c r="AF28" i="2" s="1"/>
  <c r="O98" i="2"/>
  <c r="N98" i="2"/>
  <c r="O126" i="2"/>
  <c r="N126" i="2"/>
  <c r="O110" i="2"/>
  <c r="N110" i="2"/>
  <c r="O48" i="2"/>
  <c r="N48" i="2"/>
  <c r="O49" i="2"/>
  <c r="N49" i="2"/>
  <c r="O115" i="2"/>
  <c r="N115" i="2"/>
  <c r="AD29" i="2"/>
  <c r="AG29" i="2" s="1"/>
  <c r="AC132" i="2"/>
  <c r="AF132" i="2" s="1"/>
  <c r="N142" i="2"/>
  <c r="AB106" i="2"/>
  <c r="AE106" i="2" s="1"/>
  <c r="N106" i="2"/>
  <c r="O65" i="2"/>
  <c r="N65" i="2"/>
  <c r="O147" i="2"/>
  <c r="N147" i="2"/>
  <c r="O87" i="2"/>
  <c r="N87" i="2"/>
  <c r="O148" i="2"/>
  <c r="N148" i="2"/>
  <c r="N132" i="2"/>
  <c r="AB142" i="2"/>
  <c r="AE142" i="2" s="1"/>
  <c r="N40" i="2"/>
  <c r="N28" i="2"/>
  <c r="O44" i="2"/>
  <c r="N44" i="2"/>
  <c r="O61" i="2"/>
  <c r="N61" i="2"/>
  <c r="O67" i="2"/>
  <c r="N67" i="2"/>
  <c r="AC149" i="2"/>
  <c r="AF149" i="2" s="1"/>
  <c r="AB149" i="2"/>
  <c r="AE149" i="2" s="1"/>
  <c r="O116" i="2"/>
  <c r="N116" i="2"/>
  <c r="O53" i="2"/>
  <c r="N53" i="2"/>
  <c r="AC41" i="2"/>
  <c r="AF41" i="2" s="1"/>
  <c r="AB132" i="2"/>
  <c r="AE132" i="2" s="1"/>
  <c r="N100" i="2"/>
  <c r="O143" i="2"/>
  <c r="N143" i="2"/>
  <c r="AD35" i="2"/>
  <c r="AG35" i="2" s="1"/>
  <c r="AD132" i="2"/>
  <c r="AG132" i="2" s="1"/>
  <c r="O140" i="2"/>
  <c r="N140" i="2"/>
  <c r="O124" i="2"/>
  <c r="N124" i="2"/>
  <c r="O11" i="2"/>
  <c r="N11" i="2"/>
  <c r="AB37" i="2"/>
  <c r="AE37" i="2" s="1"/>
  <c r="AC37" i="2"/>
  <c r="AF37" i="2" s="1"/>
  <c r="O99" i="2"/>
  <c r="N99" i="2"/>
  <c r="AD17" i="2"/>
  <c r="AG17" i="2" s="1"/>
  <c r="AC17" i="2"/>
  <c r="AF17" i="2" s="1"/>
  <c r="AB17" i="2"/>
  <c r="AE17" i="2" s="1"/>
  <c r="O139" i="2"/>
  <c r="N139" i="2"/>
  <c r="AD77" i="2"/>
  <c r="AG77" i="2" s="1"/>
  <c r="N9" i="2"/>
  <c r="O9" i="2"/>
  <c r="O129" i="2"/>
  <c r="N129" i="2"/>
  <c r="O135" i="2"/>
  <c r="N135" i="2"/>
  <c r="O136" i="2"/>
  <c r="N136" i="2"/>
  <c r="O120" i="2"/>
  <c r="N120" i="2"/>
  <c r="O7" i="2"/>
  <c r="N7" i="2"/>
  <c r="O121" i="2"/>
  <c r="N121" i="2"/>
  <c r="AB41" i="2"/>
  <c r="AE41" i="2" s="1"/>
  <c r="AC29" i="2"/>
  <c r="AF29" i="2" s="1"/>
  <c r="AC108" i="2"/>
  <c r="AF108" i="2" s="1"/>
  <c r="N108" i="2"/>
  <c r="AD142" i="2"/>
  <c r="AG142" i="2" s="1"/>
  <c r="O57" i="2"/>
  <c r="N57" i="2"/>
  <c r="O25" i="2"/>
  <c r="N25" i="2"/>
  <c r="O22" i="2"/>
  <c r="N22" i="2"/>
  <c r="O14" i="2"/>
  <c r="N14" i="2"/>
  <c r="O66" i="2"/>
  <c r="N66" i="2"/>
  <c r="O30" i="2"/>
  <c r="N30" i="2"/>
  <c r="O146" i="2"/>
  <c r="N146" i="2"/>
  <c r="O78" i="2"/>
  <c r="N78" i="2"/>
  <c r="O68" i="2"/>
  <c r="N68" i="2"/>
  <c r="AB24" i="2"/>
  <c r="AE24" i="2" s="1"/>
  <c r="O130" i="2"/>
  <c r="N130" i="2"/>
  <c r="O62" i="2"/>
  <c r="N62" i="2"/>
  <c r="O34" i="2"/>
  <c r="N34" i="2"/>
  <c r="AB131" i="2"/>
  <c r="AE131" i="2" s="1"/>
  <c r="AC131" i="2"/>
  <c r="AF131" i="2" s="1"/>
  <c r="AD131" i="2"/>
  <c r="AG131" i="2" s="1"/>
  <c r="O70" i="2"/>
  <c r="N70" i="2"/>
  <c r="O84" i="2"/>
  <c r="N84" i="2"/>
  <c r="O122" i="2"/>
  <c r="N122" i="2"/>
  <c r="O58" i="2"/>
  <c r="N58" i="2"/>
  <c r="O42" i="2"/>
  <c r="N42" i="2"/>
  <c r="O80" i="2"/>
  <c r="N80" i="2"/>
  <c r="O118" i="2"/>
  <c r="N118" i="2"/>
  <c r="O50" i="2"/>
  <c r="N50" i="2"/>
  <c r="O46" i="2"/>
  <c r="N46" i="2"/>
  <c r="AC83" i="2"/>
  <c r="AF83" i="2" s="1"/>
  <c r="AD83" i="2"/>
  <c r="AG83" i="2" s="1"/>
  <c r="AB83" i="2"/>
  <c r="AE83" i="2" s="1"/>
  <c r="O76" i="2"/>
  <c r="N76" i="2"/>
  <c r="O114" i="2"/>
  <c r="N114" i="2"/>
  <c r="N10" i="2"/>
  <c r="O10" i="2"/>
  <c r="O72" i="2"/>
  <c r="N72" i="2"/>
  <c r="O102" i="2"/>
  <c r="N102" i="2"/>
  <c r="O64" i="2"/>
  <c r="N64" i="2"/>
  <c r="O18" i="2"/>
  <c r="N18" i="2"/>
  <c r="O90" i="2"/>
  <c r="N90" i="2"/>
  <c r="O60" i="2"/>
  <c r="N60" i="2"/>
  <c r="O86" i="2"/>
  <c r="N86" i="2"/>
  <c r="O26" i="2"/>
  <c r="N26" i="2"/>
  <c r="AC32" i="2"/>
  <c r="AF32" i="2" s="1"/>
  <c r="AB32" i="2"/>
  <c r="AE32" i="2" s="1"/>
  <c r="AD32" i="2"/>
  <c r="AG32" i="2" s="1"/>
  <c r="AD6" i="2"/>
  <c r="Z6" i="2"/>
  <c r="AC6" i="2"/>
  <c r="N6" i="2"/>
  <c r="C5" i="9"/>
  <c r="AH8" i="2"/>
  <c r="O112" i="2"/>
  <c r="N112" i="2"/>
  <c r="O59" i="2"/>
  <c r="N59" i="2"/>
  <c r="O56" i="2"/>
  <c r="N56" i="2"/>
  <c r="O69" i="2"/>
  <c r="N69" i="2"/>
  <c r="AH7" i="2"/>
  <c r="C4" i="9"/>
  <c r="O91" i="2"/>
  <c r="N91" i="2"/>
  <c r="G5" i="9"/>
  <c r="O144" i="2"/>
  <c r="N144" i="2"/>
  <c r="O96" i="2"/>
  <c r="N96" i="2"/>
  <c r="O52" i="2"/>
  <c r="N52" i="2"/>
  <c r="G6" i="9"/>
  <c r="O85" i="2"/>
  <c r="N85" i="2"/>
  <c r="AB45" i="2"/>
  <c r="AE45" i="2" s="1"/>
  <c r="AD45" i="2"/>
  <c r="AG45" i="2" s="1"/>
  <c r="AC45" i="2"/>
  <c r="AF45" i="2" s="1"/>
  <c r="O128" i="2"/>
  <c r="N128" i="2"/>
  <c r="O101" i="2"/>
  <c r="N101" i="2"/>
  <c r="AB20" i="2"/>
  <c r="AE20" i="2" s="1"/>
  <c r="AD20" i="2"/>
  <c r="AG20" i="2" s="1"/>
  <c r="AC20" i="2"/>
  <c r="AF20" i="2" s="1"/>
  <c r="AD92" i="2"/>
  <c r="AG92" i="2" s="1"/>
  <c r="AB92" i="2"/>
  <c r="AE92" i="2" s="1"/>
  <c r="AC92" i="2"/>
  <c r="AF92" i="2" s="1"/>
  <c r="AP63" i="2"/>
  <c r="O54" i="2"/>
  <c r="N54" i="2"/>
  <c r="G4" i="9"/>
  <c r="O134" i="2"/>
  <c r="N134" i="2"/>
  <c r="O94" i="2"/>
  <c r="N94" i="2"/>
  <c r="C6" i="9"/>
  <c r="O107" i="2"/>
  <c r="N107" i="2"/>
  <c r="O75" i="2"/>
  <c r="N75" i="2"/>
  <c r="O5" i="2"/>
  <c r="AM8" i="2" l="1"/>
  <c r="Y8" i="2"/>
  <c r="AE8" i="2" s="1"/>
  <c r="R62" i="2"/>
  <c r="Q62" i="2"/>
  <c r="P62" i="2"/>
  <c r="Q51" i="2"/>
  <c r="P51" i="2"/>
  <c r="AU51" i="2" s="1"/>
  <c r="R51" i="2"/>
  <c r="AO51" i="2" s="1"/>
  <c r="R117" i="2"/>
  <c r="AO117" i="2" s="1"/>
  <c r="Q117" i="2"/>
  <c r="AV117" i="2" s="1"/>
  <c r="P117" i="2"/>
  <c r="AU117" i="2" s="1"/>
  <c r="R129" i="2"/>
  <c r="Q129" i="2"/>
  <c r="P129" i="2"/>
  <c r="R91" i="2"/>
  <c r="P91" i="2"/>
  <c r="Q91" i="2"/>
  <c r="R10" i="2"/>
  <c r="Q10" i="2"/>
  <c r="P10" i="2"/>
  <c r="R14" i="2"/>
  <c r="P14" i="2"/>
  <c r="Q14" i="2"/>
  <c r="R9" i="2"/>
  <c r="P9" i="2"/>
  <c r="Q9" i="2"/>
  <c r="R44" i="2"/>
  <c r="Q44" i="2"/>
  <c r="P44" i="2"/>
  <c r="Q43" i="2"/>
  <c r="AN43" i="2" s="1"/>
  <c r="P43" i="2"/>
  <c r="AM43" i="2" s="1"/>
  <c r="R43" i="2"/>
  <c r="R110" i="2"/>
  <c r="AW110" i="2" s="1"/>
  <c r="P110" i="2"/>
  <c r="AM110" i="2" s="1"/>
  <c r="Q110" i="2"/>
  <c r="AV110" i="2" s="1"/>
  <c r="R145" i="2"/>
  <c r="AW145" i="2" s="1"/>
  <c r="Q145" i="2"/>
  <c r="AV145" i="2" s="1"/>
  <c r="P145" i="2"/>
  <c r="AM145" i="2" s="1"/>
  <c r="P59" i="2"/>
  <c r="R59" i="2"/>
  <c r="Q59" i="2"/>
  <c r="R30" i="2"/>
  <c r="P30" i="2"/>
  <c r="Q30" i="2"/>
  <c r="R87" i="2"/>
  <c r="P87" i="2"/>
  <c r="Q87" i="2"/>
  <c r="Q113" i="2"/>
  <c r="AN113" i="2" s="1"/>
  <c r="R113" i="2"/>
  <c r="AW113" i="2" s="1"/>
  <c r="P113" i="2"/>
  <c r="AU113" i="2" s="1"/>
  <c r="R26" i="2"/>
  <c r="Q26" i="2"/>
  <c r="P26" i="2"/>
  <c r="Q99" i="2"/>
  <c r="P99" i="2"/>
  <c r="R99" i="2"/>
  <c r="P112" i="2"/>
  <c r="Q112" i="2"/>
  <c r="R112" i="2"/>
  <c r="R122" i="2"/>
  <c r="Q122" i="2"/>
  <c r="P122" i="2"/>
  <c r="Q147" i="2"/>
  <c r="R147" i="2"/>
  <c r="P147" i="2"/>
  <c r="R74" i="2"/>
  <c r="AO74" i="2" s="1"/>
  <c r="P74" i="2"/>
  <c r="AM74" i="2" s="1"/>
  <c r="Q74" i="2"/>
  <c r="AN74" i="2" s="1"/>
  <c r="P72" i="2"/>
  <c r="R72" i="2"/>
  <c r="Q72" i="2"/>
  <c r="R79" i="2"/>
  <c r="AW79" i="2" s="1"/>
  <c r="Q79" i="2"/>
  <c r="P79" i="2"/>
  <c r="AD31" i="2"/>
  <c r="AG31" i="2" s="1"/>
  <c r="Q31" i="2"/>
  <c r="AN31" i="2" s="1"/>
  <c r="P31" i="2"/>
  <c r="R31" i="2"/>
  <c r="AO31" i="2" s="1"/>
  <c r="R75" i="2"/>
  <c r="Q75" i="2"/>
  <c r="P75" i="2"/>
  <c r="R50" i="2"/>
  <c r="Q50" i="2"/>
  <c r="P50" i="2"/>
  <c r="R84" i="2"/>
  <c r="Q84" i="2"/>
  <c r="P84" i="2"/>
  <c r="R65" i="2"/>
  <c r="Q65" i="2"/>
  <c r="P65" i="2"/>
  <c r="R150" i="2"/>
  <c r="AO150" i="2" s="1"/>
  <c r="Q150" i="2"/>
  <c r="AN150" i="2" s="1"/>
  <c r="P150" i="2"/>
  <c r="AU150" i="2" s="1"/>
  <c r="Q16" i="2"/>
  <c r="AV16" i="2" s="1"/>
  <c r="R16" i="2"/>
  <c r="AW16" i="2" s="1"/>
  <c r="P16" i="2"/>
  <c r="AM16" i="2" s="1"/>
  <c r="Q60" i="2"/>
  <c r="R60" i="2"/>
  <c r="P60" i="2"/>
  <c r="R121" i="2"/>
  <c r="Q121" i="2"/>
  <c r="P121" i="2"/>
  <c r="P11" i="2"/>
  <c r="Q11" i="2"/>
  <c r="R11" i="2"/>
  <c r="R82" i="2"/>
  <c r="AW82" i="2" s="1"/>
  <c r="P82" i="2"/>
  <c r="AU82" i="2" s="1"/>
  <c r="Q82" i="2"/>
  <c r="AV82" i="2" s="1"/>
  <c r="R73" i="2"/>
  <c r="AW73" i="2" s="1"/>
  <c r="Q73" i="2"/>
  <c r="P73" i="2"/>
  <c r="R95" i="2"/>
  <c r="AW95" i="2" s="1"/>
  <c r="P95" i="2"/>
  <c r="AU95" i="2" s="1"/>
  <c r="Q95" i="2"/>
  <c r="AV95" i="2" s="1"/>
  <c r="P23" i="2"/>
  <c r="Q23" i="2"/>
  <c r="R23" i="2"/>
  <c r="R107" i="2"/>
  <c r="Q107" i="2"/>
  <c r="P107" i="2"/>
  <c r="R85" i="2"/>
  <c r="Q85" i="2"/>
  <c r="P85" i="2"/>
  <c r="R118" i="2"/>
  <c r="P118" i="2"/>
  <c r="Q118" i="2"/>
  <c r="R70" i="2"/>
  <c r="Q70" i="2"/>
  <c r="P70" i="2"/>
  <c r="R68" i="2"/>
  <c r="Q68" i="2"/>
  <c r="P68" i="2"/>
  <c r="R22" i="2"/>
  <c r="P22" i="2"/>
  <c r="Q22" i="2"/>
  <c r="R53" i="2"/>
  <c r="P53" i="2"/>
  <c r="Q53" i="2"/>
  <c r="AC111" i="2"/>
  <c r="AF111" i="2" s="1"/>
  <c r="R111" i="2"/>
  <c r="AW111" i="2" s="1"/>
  <c r="P111" i="2"/>
  <c r="AU111" i="2" s="1"/>
  <c r="Q111" i="2"/>
  <c r="AV111" i="2" s="1"/>
  <c r="R109" i="2"/>
  <c r="Q109" i="2"/>
  <c r="P109" i="2"/>
  <c r="R81" i="2"/>
  <c r="AO81" i="2" s="1"/>
  <c r="Q81" i="2"/>
  <c r="AV81" i="2" s="1"/>
  <c r="P81" i="2"/>
  <c r="AU81" i="2" s="1"/>
  <c r="R58" i="2"/>
  <c r="P58" i="2"/>
  <c r="Q58" i="2"/>
  <c r="R144" i="2"/>
  <c r="P144" i="2"/>
  <c r="Q144" i="2"/>
  <c r="R135" i="2"/>
  <c r="P135" i="2"/>
  <c r="Q135" i="2"/>
  <c r="R5" i="2"/>
  <c r="Q5" i="2"/>
  <c r="Z5" i="2" s="1"/>
  <c r="R66" i="2"/>
  <c r="P66" i="2"/>
  <c r="Q66" i="2"/>
  <c r="R61" i="2"/>
  <c r="Q61" i="2"/>
  <c r="P61" i="2"/>
  <c r="R86" i="2"/>
  <c r="P86" i="2"/>
  <c r="Q86" i="2"/>
  <c r="R48" i="2"/>
  <c r="P48" i="2"/>
  <c r="Q48" i="2"/>
  <c r="R71" i="2"/>
  <c r="AO71" i="2" s="1"/>
  <c r="P71" i="2"/>
  <c r="AM71" i="2" s="1"/>
  <c r="Q71" i="2"/>
  <c r="AN71" i="2" s="1"/>
  <c r="R114" i="2"/>
  <c r="Q114" i="2"/>
  <c r="P114" i="2"/>
  <c r="R138" i="2"/>
  <c r="Q138" i="2"/>
  <c r="P138" i="2"/>
  <c r="R133" i="2"/>
  <c r="AW133" i="2" s="1"/>
  <c r="Q133" i="2"/>
  <c r="AV133" i="2" s="1"/>
  <c r="P133" i="2"/>
  <c r="P80" i="2"/>
  <c r="R80" i="2"/>
  <c r="Q80" i="2"/>
  <c r="R25" i="2"/>
  <c r="P25" i="2"/>
  <c r="Q25" i="2"/>
  <c r="R93" i="2"/>
  <c r="Q93" i="2"/>
  <c r="P93" i="2"/>
  <c r="R137" i="2"/>
  <c r="Q137" i="2"/>
  <c r="AV137" i="2" s="1"/>
  <c r="P137" i="2"/>
  <c r="AU137" i="2" s="1"/>
  <c r="Q52" i="2"/>
  <c r="R52" i="2"/>
  <c r="P52" i="2"/>
  <c r="R18" i="2"/>
  <c r="Q18" i="2"/>
  <c r="P18" i="2"/>
  <c r="R127" i="2"/>
  <c r="Q127" i="2"/>
  <c r="P127" i="2"/>
  <c r="R21" i="2"/>
  <c r="AO21" i="2" s="1"/>
  <c r="P21" i="2"/>
  <c r="AM21" i="2" s="1"/>
  <c r="Q21" i="2"/>
  <c r="AV21" i="2" s="1"/>
  <c r="R90" i="2"/>
  <c r="Q90" i="2"/>
  <c r="P90" i="2"/>
  <c r="R124" i="2"/>
  <c r="Q124" i="2"/>
  <c r="P124" i="2"/>
  <c r="R97" i="2"/>
  <c r="Q97" i="2"/>
  <c r="AV97" i="2" s="1"/>
  <c r="P97" i="2"/>
  <c r="R78" i="2"/>
  <c r="Q78" i="2"/>
  <c r="P78" i="2"/>
  <c r="R116" i="2"/>
  <c r="Q116" i="2"/>
  <c r="P116" i="2"/>
  <c r="Q76" i="2"/>
  <c r="P76" i="2"/>
  <c r="R76" i="2"/>
  <c r="Q56" i="2"/>
  <c r="P56" i="2"/>
  <c r="R56" i="2"/>
  <c r="R42" i="2"/>
  <c r="Q42" i="2"/>
  <c r="P42" i="2"/>
  <c r="R146" i="2"/>
  <c r="P146" i="2"/>
  <c r="Q146" i="2"/>
  <c r="R57" i="2"/>
  <c r="P57" i="2"/>
  <c r="Q57" i="2"/>
  <c r="R148" i="2"/>
  <c r="Q148" i="2"/>
  <c r="P148" i="2"/>
  <c r="R33" i="2"/>
  <c r="AO33" i="2" s="1"/>
  <c r="P33" i="2"/>
  <c r="AM33" i="2" s="1"/>
  <c r="Q33" i="2"/>
  <c r="R67" i="2"/>
  <c r="Q67" i="2"/>
  <c r="P67" i="2"/>
  <c r="R141" i="2"/>
  <c r="Q141" i="2"/>
  <c r="P141" i="2"/>
  <c r="AM141" i="2" s="1"/>
  <c r="R128" i="2"/>
  <c r="Q128" i="2"/>
  <c r="P128" i="2"/>
  <c r="R102" i="2"/>
  <c r="P102" i="2"/>
  <c r="Q102" i="2"/>
  <c r="P143" i="2"/>
  <c r="R143" i="2"/>
  <c r="Q143" i="2"/>
  <c r="R49" i="2"/>
  <c r="P49" i="2"/>
  <c r="Q49" i="2"/>
  <c r="R54" i="2"/>
  <c r="Q54" i="2"/>
  <c r="P54" i="2"/>
  <c r="R46" i="2"/>
  <c r="P46" i="2"/>
  <c r="Q46" i="2"/>
  <c r="R130" i="2"/>
  <c r="Q130" i="2"/>
  <c r="P130" i="2"/>
  <c r="Q7" i="2"/>
  <c r="P7" i="2"/>
  <c r="R7" i="2"/>
  <c r="R126" i="2"/>
  <c r="AO126" i="2" s="1"/>
  <c r="P126" i="2"/>
  <c r="AU126" i="2" s="1"/>
  <c r="Q126" i="2"/>
  <c r="AV126" i="2" s="1"/>
  <c r="R69" i="2"/>
  <c r="Q69" i="2"/>
  <c r="P69" i="2"/>
  <c r="R139" i="2"/>
  <c r="Q139" i="2"/>
  <c r="P139" i="2"/>
  <c r="P88" i="2"/>
  <c r="AU88" i="2" s="1"/>
  <c r="R88" i="2"/>
  <c r="AO88" i="2" s="1"/>
  <c r="Q88" i="2"/>
  <c r="AN88" i="2" s="1"/>
  <c r="R94" i="2"/>
  <c r="P94" i="2"/>
  <c r="Q94" i="2"/>
  <c r="R120" i="2"/>
  <c r="P120" i="2"/>
  <c r="Q120" i="2"/>
  <c r="R140" i="2"/>
  <c r="P140" i="2"/>
  <c r="Q140" i="2"/>
  <c r="R98" i="2"/>
  <c r="Q98" i="2"/>
  <c r="P98" i="2"/>
  <c r="P123" i="2"/>
  <c r="AU123" i="2" s="1"/>
  <c r="R123" i="2"/>
  <c r="AW123" i="2" s="1"/>
  <c r="Q123" i="2"/>
  <c r="AN123" i="2" s="1"/>
  <c r="R134" i="2"/>
  <c r="P134" i="2"/>
  <c r="Q134" i="2"/>
  <c r="R101" i="2"/>
  <c r="Q101" i="2"/>
  <c r="P101" i="2"/>
  <c r="P96" i="2"/>
  <c r="R96" i="2"/>
  <c r="Q96" i="2"/>
  <c r="P64" i="2"/>
  <c r="R64" i="2"/>
  <c r="Q64" i="2"/>
  <c r="R34" i="2"/>
  <c r="Q34" i="2"/>
  <c r="P34" i="2"/>
  <c r="R136" i="2"/>
  <c r="P136" i="2"/>
  <c r="Q136" i="2"/>
  <c r="P115" i="2"/>
  <c r="Q115" i="2"/>
  <c r="R115" i="2"/>
  <c r="P104" i="2"/>
  <c r="AU104" i="2" s="1"/>
  <c r="R104" i="2"/>
  <c r="AO104" i="2" s="1"/>
  <c r="Q104" i="2"/>
  <c r="AV104" i="2" s="1"/>
  <c r="R119" i="2"/>
  <c r="Q119" i="2"/>
  <c r="AN119" i="2" s="1"/>
  <c r="P119" i="2"/>
  <c r="R63" i="2"/>
  <c r="Q63" i="2"/>
  <c r="P63" i="2"/>
  <c r="P5" i="2"/>
  <c r="Y5" i="2" s="1"/>
  <c r="AU40" i="2"/>
  <c r="AC31" i="2"/>
  <c r="AF31" i="2" s="1"/>
  <c r="AD33" i="2"/>
  <c r="AG33" i="2" s="1"/>
  <c r="AB33" i="2"/>
  <c r="AE33" i="2" s="1"/>
  <c r="AC33" i="2"/>
  <c r="AF33" i="2" s="1"/>
  <c r="AB111" i="2"/>
  <c r="AE111" i="2" s="1"/>
  <c r="AU89" i="2"/>
  <c r="AT89" i="2" s="1"/>
  <c r="AW47" i="2"/>
  <c r="AN142" i="2"/>
  <c r="AL142" i="2" s="1"/>
  <c r="AW19" i="2"/>
  <c r="AW12" i="2"/>
  <c r="AV15" i="2"/>
  <c r="Z15" i="2"/>
  <c r="AF15" i="2" s="1"/>
  <c r="AM15" i="2"/>
  <c r="Y15" i="2"/>
  <c r="AE15" i="2" s="1"/>
  <c r="AW15" i="2"/>
  <c r="AA15" i="2"/>
  <c r="AG15" i="2" s="1"/>
  <c r="AO27" i="2"/>
  <c r="C7" i="9"/>
  <c r="AN89" i="2"/>
  <c r="AU8" i="2"/>
  <c r="AD111" i="2"/>
  <c r="AG111" i="2" s="1"/>
  <c r="AC117" i="2"/>
  <c r="AF117" i="2" s="1"/>
  <c r="AD97" i="2"/>
  <c r="AG97" i="2" s="1"/>
  <c r="AW132" i="2"/>
  <c r="AC73" i="2"/>
  <c r="AF73" i="2" s="1"/>
  <c r="AB123" i="2"/>
  <c r="AE123" i="2" s="1"/>
  <c r="AD119" i="2"/>
  <c r="AG119" i="2" s="1"/>
  <c r="AB109" i="2"/>
  <c r="AE109" i="2" s="1"/>
  <c r="AB31" i="2"/>
  <c r="AE31" i="2" s="1"/>
  <c r="AU47" i="2"/>
  <c r="AU13" i="2"/>
  <c r="AT13" i="2" s="1"/>
  <c r="AU103" i="2"/>
  <c r="AC74" i="2"/>
  <c r="AF74" i="2" s="1"/>
  <c r="AB137" i="2"/>
  <c r="AE137" i="2" s="1"/>
  <c r="AA7" i="2"/>
  <c r="Y7" i="2"/>
  <c r="Z7" i="2"/>
  <c r="AD110" i="2"/>
  <c r="AG110" i="2" s="1"/>
  <c r="AC104" i="2"/>
  <c r="AF104" i="2" s="1"/>
  <c r="AB5" i="2"/>
  <c r="AC88" i="2"/>
  <c r="AF88" i="2" s="1"/>
  <c r="AD79" i="2"/>
  <c r="AG79" i="2" s="1"/>
  <c r="AB43" i="2"/>
  <c r="AE43" i="2" s="1"/>
  <c r="AB126" i="2"/>
  <c r="AE126" i="2" s="1"/>
  <c r="AC141" i="2"/>
  <c r="AF141" i="2" s="1"/>
  <c r="AO15" i="2"/>
  <c r="AM35" i="2"/>
  <c r="AO77" i="2"/>
  <c r="AW105" i="2"/>
  <c r="AB117" i="2"/>
  <c r="AE117" i="2" s="1"/>
  <c r="AB113" i="2"/>
  <c r="AE113" i="2" s="1"/>
  <c r="AM38" i="2"/>
  <c r="AL38" i="2" s="1"/>
  <c r="AM19" i="2"/>
  <c r="AL19" i="2" s="1"/>
  <c r="AD104" i="2"/>
  <c r="AG104" i="2" s="1"/>
  <c r="AN47" i="2"/>
  <c r="AL47" i="2" s="1"/>
  <c r="AU142" i="2"/>
  <c r="AC16" i="2"/>
  <c r="AF16" i="2" s="1"/>
  <c r="AB104" i="2"/>
  <c r="AE104" i="2" s="1"/>
  <c r="AB21" i="2"/>
  <c r="AE21" i="2" s="1"/>
  <c r="AW37" i="2"/>
  <c r="AD51" i="2"/>
  <c r="AG51" i="2" s="1"/>
  <c r="AN8" i="2"/>
  <c r="AW8" i="2"/>
  <c r="AM55" i="2"/>
  <c r="AL55" i="2" s="1"/>
  <c r="AW142" i="2"/>
  <c r="AB16" i="2"/>
  <c r="AE16" i="2" s="1"/>
  <c r="AD16" i="2"/>
  <c r="AG16" i="2" s="1"/>
  <c r="AN24" i="2"/>
  <c r="AC21" i="2"/>
  <c r="AF21" i="2" s="1"/>
  <c r="AC51" i="2"/>
  <c r="AF51" i="2" s="1"/>
  <c r="AV19" i="2"/>
  <c r="AN15" i="2"/>
  <c r="AD43" i="2"/>
  <c r="AG43" i="2" s="1"/>
  <c r="AV38" i="2"/>
  <c r="AO89" i="2"/>
  <c r="AD113" i="2"/>
  <c r="AG113" i="2" s="1"/>
  <c r="AC150" i="2"/>
  <c r="AF150" i="2" s="1"/>
  <c r="AN125" i="2"/>
  <c r="AM105" i="2"/>
  <c r="AL105" i="2" s="1"/>
  <c r="AD145" i="2"/>
  <c r="AG145" i="2" s="1"/>
  <c r="AB71" i="2"/>
  <c r="AE71" i="2" s="1"/>
  <c r="AD71" i="2"/>
  <c r="AG71" i="2" s="1"/>
  <c r="AC71" i="2"/>
  <c r="AF71" i="2" s="1"/>
  <c r="AD74" i="2"/>
  <c r="AG74" i="2" s="1"/>
  <c r="AO13" i="2"/>
  <c r="AM100" i="2"/>
  <c r="AW40" i="2"/>
  <c r="AV55" i="2"/>
  <c r="AO108" i="2"/>
  <c r="AD117" i="2"/>
  <c r="AG117" i="2" s="1"/>
  <c r="AC97" i="2"/>
  <c r="AF97" i="2" s="1"/>
  <c r="AB97" i="2"/>
  <c r="AE97" i="2" s="1"/>
  <c r="AV40" i="2"/>
  <c r="AB74" i="2"/>
  <c r="AE74" i="2" s="1"/>
  <c r="AV12" i="2"/>
  <c r="AC110" i="2"/>
  <c r="AF110" i="2" s="1"/>
  <c r="AB110" i="2"/>
  <c r="AE110" i="2" s="1"/>
  <c r="AV29" i="2"/>
  <c r="AN13" i="2"/>
  <c r="AC43" i="2"/>
  <c r="AF43" i="2" s="1"/>
  <c r="AV105" i="2"/>
  <c r="AC81" i="2"/>
  <c r="AF81" i="2" s="1"/>
  <c r="AB23" i="2"/>
  <c r="AE23" i="2" s="1"/>
  <c r="AD23" i="2"/>
  <c r="AG23" i="2" s="1"/>
  <c r="AC23" i="2"/>
  <c r="AF23" i="2" s="1"/>
  <c r="AD21" i="2"/>
  <c r="AG21" i="2" s="1"/>
  <c r="AB81" i="2"/>
  <c r="AE81" i="2" s="1"/>
  <c r="AN106" i="2"/>
  <c r="AD88" i="2"/>
  <c r="AG88" i="2" s="1"/>
  <c r="AD123" i="2"/>
  <c r="AG123" i="2" s="1"/>
  <c r="AB88" i="2"/>
  <c r="AE88" i="2" s="1"/>
  <c r="AD81" i="2"/>
  <c r="AG81" i="2" s="1"/>
  <c r="AC126" i="2"/>
  <c r="AF126" i="2" s="1"/>
  <c r="AC123" i="2"/>
  <c r="AF123" i="2" s="1"/>
  <c r="AD126" i="2"/>
  <c r="AG126" i="2" s="1"/>
  <c r="AW55" i="2"/>
  <c r="AC137" i="2"/>
  <c r="AF137" i="2" s="1"/>
  <c r="AO103" i="2"/>
  <c r="AL103" i="2" s="1"/>
  <c r="AB79" i="2"/>
  <c r="AE79" i="2" s="1"/>
  <c r="AM12" i="2"/>
  <c r="AL12" i="2" s="1"/>
  <c r="AW38" i="2"/>
  <c r="AO106" i="2"/>
  <c r="AB95" i="2"/>
  <c r="AE95" i="2" s="1"/>
  <c r="AO28" i="2"/>
  <c r="AU15" i="2"/>
  <c r="AD95" i="2"/>
  <c r="AG95" i="2" s="1"/>
  <c r="AB150" i="2"/>
  <c r="AE150" i="2" s="1"/>
  <c r="AC95" i="2"/>
  <c r="AF95" i="2" s="1"/>
  <c r="G7" i="9"/>
  <c r="AD150" i="2"/>
  <c r="AG150" i="2" s="1"/>
  <c r="AM108" i="2"/>
  <c r="AD137" i="2"/>
  <c r="AG137" i="2" s="1"/>
  <c r="AM77" i="2"/>
  <c r="AW125" i="2"/>
  <c r="AT125" i="2" s="1"/>
  <c r="AD109" i="2"/>
  <c r="AG109" i="2" s="1"/>
  <c r="AB145" i="2"/>
  <c r="AE145" i="2" s="1"/>
  <c r="AC145" i="2"/>
  <c r="AF145" i="2" s="1"/>
  <c r="AL40" i="2"/>
  <c r="AC113" i="2"/>
  <c r="AF113" i="2" s="1"/>
  <c r="AC109" i="2"/>
  <c r="AF109" i="2" s="1"/>
  <c r="AB119" i="2"/>
  <c r="AE119" i="2" s="1"/>
  <c r="AC119" i="2"/>
  <c r="AF119" i="2" s="1"/>
  <c r="AD127" i="2"/>
  <c r="AG127" i="2" s="1"/>
  <c r="AB127" i="2"/>
  <c r="AE127" i="2" s="1"/>
  <c r="AC127" i="2"/>
  <c r="AF127" i="2" s="1"/>
  <c r="AB51" i="2"/>
  <c r="AE51" i="2" s="1"/>
  <c r="AC79" i="2"/>
  <c r="AF79" i="2" s="1"/>
  <c r="AD63" i="2"/>
  <c r="AG63" i="2" s="1"/>
  <c r="AB63" i="2"/>
  <c r="AE63" i="2" s="1"/>
  <c r="AC63" i="2"/>
  <c r="AF63" i="2" s="1"/>
  <c r="AV100" i="2"/>
  <c r="AT100" i="2" s="1"/>
  <c r="AB82" i="2"/>
  <c r="AE82" i="2" s="1"/>
  <c r="AN28" i="2"/>
  <c r="AM106" i="2"/>
  <c r="AD82" i="2"/>
  <c r="AG82" i="2" s="1"/>
  <c r="AC82" i="2"/>
  <c r="AF82" i="2" s="1"/>
  <c r="AV103" i="2"/>
  <c r="AB133" i="2"/>
  <c r="AE133" i="2" s="1"/>
  <c r="AD133" i="2"/>
  <c r="AG133" i="2" s="1"/>
  <c r="AC133" i="2"/>
  <c r="AF133" i="2" s="1"/>
  <c r="AD93" i="2"/>
  <c r="AG93" i="2" s="1"/>
  <c r="AC93" i="2"/>
  <c r="AF93" i="2" s="1"/>
  <c r="AB93" i="2"/>
  <c r="AE93" i="2" s="1"/>
  <c r="AB141" i="2"/>
  <c r="AE141" i="2" s="1"/>
  <c r="AD141" i="2"/>
  <c r="AG141" i="2" s="1"/>
  <c r="AD73" i="2"/>
  <c r="AG73" i="2" s="1"/>
  <c r="AU28" i="2"/>
  <c r="AT28" i="2" s="1"/>
  <c r="AV41" i="2"/>
  <c r="AM125" i="2"/>
  <c r="AO100" i="2"/>
  <c r="AB73" i="2"/>
  <c r="AE73" i="2" s="1"/>
  <c r="AN132" i="2"/>
  <c r="AU132" i="2"/>
  <c r="AM132" i="2"/>
  <c r="AN35" i="2"/>
  <c r="AV35" i="2"/>
  <c r="AC53" i="2"/>
  <c r="AF53" i="2" s="1"/>
  <c r="AB53" i="2"/>
  <c r="AE53" i="2" s="1"/>
  <c r="AD53" i="2"/>
  <c r="AG53" i="2" s="1"/>
  <c r="AB147" i="2"/>
  <c r="AE147" i="2" s="1"/>
  <c r="AC147" i="2"/>
  <c r="AF147" i="2" s="1"/>
  <c r="AD147" i="2"/>
  <c r="AG147" i="2" s="1"/>
  <c r="AC121" i="2"/>
  <c r="AF121" i="2" s="1"/>
  <c r="AD121" i="2"/>
  <c r="AG121" i="2" s="1"/>
  <c r="AB121" i="2"/>
  <c r="AE121" i="2" s="1"/>
  <c r="AC139" i="2"/>
  <c r="AF139" i="2" s="1"/>
  <c r="AD139" i="2"/>
  <c r="AG139" i="2" s="1"/>
  <c r="AB139" i="2"/>
  <c r="AE139" i="2" s="1"/>
  <c r="AC99" i="2"/>
  <c r="AF99" i="2" s="1"/>
  <c r="AD99" i="2"/>
  <c r="AG99" i="2" s="1"/>
  <c r="AB99" i="2"/>
  <c r="AE99" i="2" s="1"/>
  <c r="AB124" i="2"/>
  <c r="AE124" i="2" s="1"/>
  <c r="AC124" i="2"/>
  <c r="AF124" i="2" s="1"/>
  <c r="AD124" i="2"/>
  <c r="AG124" i="2" s="1"/>
  <c r="AW39" i="2"/>
  <c r="AO39" i="2"/>
  <c r="AU149" i="2"/>
  <c r="AM149" i="2"/>
  <c r="I15" i="10"/>
  <c r="AO17" i="2"/>
  <c r="AW17" i="2"/>
  <c r="AU39" i="2"/>
  <c r="AM39" i="2"/>
  <c r="AD116" i="2"/>
  <c r="AG116" i="2" s="1"/>
  <c r="AB116" i="2"/>
  <c r="AE116" i="2" s="1"/>
  <c r="AC116" i="2"/>
  <c r="AF116" i="2" s="1"/>
  <c r="AO149" i="2"/>
  <c r="AW149" i="2"/>
  <c r="AD65" i="2"/>
  <c r="AG65" i="2" s="1"/>
  <c r="AC65" i="2"/>
  <c r="AF65" i="2" s="1"/>
  <c r="AB65" i="2"/>
  <c r="AE65" i="2" s="1"/>
  <c r="AW29" i="2"/>
  <c r="AO29" i="2"/>
  <c r="AC7" i="2"/>
  <c r="AB7" i="2"/>
  <c r="AD7" i="2"/>
  <c r="AC129" i="2"/>
  <c r="AF129" i="2" s="1"/>
  <c r="AD129" i="2"/>
  <c r="AG129" i="2" s="1"/>
  <c r="AB129" i="2"/>
  <c r="AE129" i="2" s="1"/>
  <c r="AN77" i="2"/>
  <c r="AV77" i="2"/>
  <c r="AT77" i="2" s="1"/>
  <c r="AV17" i="2"/>
  <c r="AN17" i="2"/>
  <c r="AN37" i="2"/>
  <c r="AV37" i="2"/>
  <c r="AD140" i="2"/>
  <c r="AG140" i="2" s="1"/>
  <c r="AC140" i="2"/>
  <c r="AF140" i="2" s="1"/>
  <c r="AB140" i="2"/>
  <c r="AE140" i="2" s="1"/>
  <c r="AV39" i="2"/>
  <c r="AN39" i="2"/>
  <c r="AU29" i="2"/>
  <c r="AM29" i="2"/>
  <c r="AD115" i="2"/>
  <c r="AG115" i="2" s="1"/>
  <c r="AC115" i="2"/>
  <c r="AF115" i="2" s="1"/>
  <c r="AB115" i="2"/>
  <c r="AE115" i="2" s="1"/>
  <c r="AC9" i="2"/>
  <c r="AF9" i="2" s="1"/>
  <c r="AB9" i="2"/>
  <c r="AE9" i="2" s="1"/>
  <c r="AD9" i="2"/>
  <c r="AG9" i="2" s="1"/>
  <c r="AM37" i="2"/>
  <c r="AU37" i="2"/>
  <c r="AW41" i="2"/>
  <c r="AO41" i="2"/>
  <c r="AD148" i="2"/>
  <c r="AG148" i="2" s="1"/>
  <c r="AB148" i="2"/>
  <c r="AE148" i="2" s="1"/>
  <c r="AC148" i="2"/>
  <c r="AF148" i="2" s="1"/>
  <c r="AD25" i="2"/>
  <c r="AG25" i="2" s="1"/>
  <c r="AC25" i="2"/>
  <c r="AF25" i="2" s="1"/>
  <c r="AB25" i="2"/>
  <c r="AE25" i="2" s="1"/>
  <c r="AD120" i="2"/>
  <c r="AG120" i="2" s="1"/>
  <c r="AB120" i="2"/>
  <c r="AE120" i="2" s="1"/>
  <c r="AC120" i="2"/>
  <c r="AF120" i="2" s="1"/>
  <c r="AB143" i="2"/>
  <c r="AE143" i="2" s="1"/>
  <c r="AD143" i="2"/>
  <c r="AG143" i="2" s="1"/>
  <c r="AC143" i="2"/>
  <c r="AF143" i="2" s="1"/>
  <c r="AU41" i="2"/>
  <c r="AM41" i="2"/>
  <c r="AN149" i="2"/>
  <c r="AV149" i="2"/>
  <c r="AD61" i="2"/>
  <c r="AG61" i="2" s="1"/>
  <c r="AC61" i="2"/>
  <c r="AF61" i="2" s="1"/>
  <c r="AB61" i="2"/>
  <c r="AE61" i="2" s="1"/>
  <c r="AD49" i="2"/>
  <c r="AG49" i="2" s="1"/>
  <c r="AC49" i="2"/>
  <c r="AF49" i="2" s="1"/>
  <c r="AB49" i="2"/>
  <c r="AE49" i="2" s="1"/>
  <c r="AM27" i="2"/>
  <c r="AU27" i="2"/>
  <c r="AV108" i="2"/>
  <c r="AT108" i="2" s="1"/>
  <c r="AN108" i="2"/>
  <c r="AM17" i="2"/>
  <c r="AU17" i="2"/>
  <c r="AD87" i="2"/>
  <c r="AG87" i="2" s="1"/>
  <c r="AC87" i="2"/>
  <c r="AF87" i="2" s="1"/>
  <c r="AB87" i="2"/>
  <c r="AE87" i="2" s="1"/>
  <c r="AB57" i="2"/>
  <c r="AE57" i="2" s="1"/>
  <c r="AD57" i="2"/>
  <c r="AG57" i="2" s="1"/>
  <c r="AC57" i="2"/>
  <c r="AF57" i="2" s="1"/>
  <c r="AV27" i="2"/>
  <c r="AN27" i="2"/>
  <c r="AD136" i="2"/>
  <c r="AG136" i="2" s="1"/>
  <c r="AC136" i="2"/>
  <c r="AF136" i="2" s="1"/>
  <c r="AB136" i="2"/>
  <c r="AE136" i="2" s="1"/>
  <c r="AC135" i="2"/>
  <c r="AF135" i="2" s="1"/>
  <c r="AB135" i="2"/>
  <c r="AE135" i="2" s="1"/>
  <c r="AD135" i="2"/>
  <c r="AG135" i="2" s="1"/>
  <c r="AD11" i="2"/>
  <c r="AG11" i="2" s="1"/>
  <c r="AC11" i="2"/>
  <c r="AF11" i="2" s="1"/>
  <c r="AB11" i="2"/>
  <c r="AE11" i="2" s="1"/>
  <c r="AO35" i="2"/>
  <c r="AW35" i="2"/>
  <c r="AB67" i="2"/>
  <c r="AE67" i="2" s="1"/>
  <c r="AC67" i="2"/>
  <c r="AF67" i="2" s="1"/>
  <c r="AD67" i="2"/>
  <c r="AG67" i="2" s="1"/>
  <c r="AC44" i="2"/>
  <c r="AF44" i="2" s="1"/>
  <c r="AD44" i="2"/>
  <c r="AG44" i="2" s="1"/>
  <c r="AB44" i="2"/>
  <c r="AE44" i="2" s="1"/>
  <c r="AD48" i="2"/>
  <c r="AG48" i="2" s="1"/>
  <c r="AC48" i="2"/>
  <c r="AF48" i="2" s="1"/>
  <c r="AB48" i="2"/>
  <c r="AE48" i="2" s="1"/>
  <c r="AC98" i="2"/>
  <c r="AF98" i="2" s="1"/>
  <c r="AB98" i="2"/>
  <c r="AE98" i="2" s="1"/>
  <c r="AD98" i="2"/>
  <c r="AG98" i="2" s="1"/>
  <c r="AD138" i="2"/>
  <c r="AG138" i="2" s="1"/>
  <c r="AB138" i="2"/>
  <c r="AE138" i="2" s="1"/>
  <c r="AC138" i="2"/>
  <c r="AF138" i="2" s="1"/>
  <c r="AO83" i="2"/>
  <c r="AW83" i="2"/>
  <c r="AB86" i="2"/>
  <c r="AE86" i="2" s="1"/>
  <c r="AD86" i="2"/>
  <c r="AG86" i="2" s="1"/>
  <c r="AC86" i="2"/>
  <c r="AF86" i="2" s="1"/>
  <c r="AB130" i="2"/>
  <c r="AE130" i="2" s="1"/>
  <c r="AC130" i="2"/>
  <c r="AF130" i="2" s="1"/>
  <c r="AD130" i="2"/>
  <c r="AG130" i="2" s="1"/>
  <c r="AV32" i="2"/>
  <c r="AN32" i="2"/>
  <c r="AT106" i="2"/>
  <c r="AD58" i="2"/>
  <c r="AG58" i="2" s="1"/>
  <c r="AB58" i="2"/>
  <c r="AE58" i="2" s="1"/>
  <c r="AC58" i="2"/>
  <c r="AF58" i="2" s="1"/>
  <c r="AD30" i="2"/>
  <c r="AG30" i="2" s="1"/>
  <c r="AC30" i="2"/>
  <c r="AF30" i="2" s="1"/>
  <c r="AB30" i="2"/>
  <c r="AE30" i="2" s="1"/>
  <c r="AC102" i="2"/>
  <c r="AF102" i="2" s="1"/>
  <c r="AB102" i="2"/>
  <c r="AE102" i="2" s="1"/>
  <c r="AD102" i="2"/>
  <c r="AG102" i="2" s="1"/>
  <c r="AB60" i="2"/>
  <c r="AE60" i="2" s="1"/>
  <c r="AD60" i="2"/>
  <c r="AG60" i="2" s="1"/>
  <c r="AC60" i="2"/>
  <c r="AF60" i="2" s="1"/>
  <c r="AO36" i="2"/>
  <c r="AW36" i="2"/>
  <c r="AD72" i="2"/>
  <c r="AG72" i="2" s="1"/>
  <c r="AC72" i="2"/>
  <c r="AF72" i="2" s="1"/>
  <c r="AB72" i="2"/>
  <c r="AE72" i="2" s="1"/>
  <c r="AC10" i="2"/>
  <c r="AF10" i="2" s="1"/>
  <c r="AB10" i="2"/>
  <c r="AE10" i="2" s="1"/>
  <c r="AD10" i="2"/>
  <c r="AG10" i="2" s="1"/>
  <c r="AB50" i="2"/>
  <c r="AE50" i="2" s="1"/>
  <c r="AC50" i="2"/>
  <c r="AF50" i="2" s="1"/>
  <c r="AD50" i="2"/>
  <c r="AG50" i="2" s="1"/>
  <c r="AB70" i="2"/>
  <c r="AE70" i="2" s="1"/>
  <c r="AD70" i="2"/>
  <c r="AG70" i="2" s="1"/>
  <c r="AC70" i="2"/>
  <c r="AF70" i="2" s="1"/>
  <c r="AU24" i="2"/>
  <c r="AM24" i="2"/>
  <c r="AD68" i="2"/>
  <c r="AG68" i="2" s="1"/>
  <c r="AB68" i="2"/>
  <c r="AE68" i="2" s="1"/>
  <c r="AC68" i="2"/>
  <c r="AF68" i="2" s="1"/>
  <c r="AD90" i="2"/>
  <c r="AG90" i="2" s="1"/>
  <c r="AC90" i="2"/>
  <c r="AF90" i="2" s="1"/>
  <c r="AB90" i="2"/>
  <c r="AE90" i="2" s="1"/>
  <c r="AU36" i="2"/>
  <c r="AM36" i="2"/>
  <c r="AV83" i="2"/>
  <c r="AN83" i="2"/>
  <c r="AD122" i="2"/>
  <c r="AG122" i="2" s="1"/>
  <c r="AB122" i="2"/>
  <c r="AE122" i="2" s="1"/>
  <c r="AC122" i="2"/>
  <c r="AF122" i="2" s="1"/>
  <c r="AM131" i="2"/>
  <c r="AU131" i="2"/>
  <c r="AW24" i="2"/>
  <c r="AO24" i="2"/>
  <c r="AD66" i="2"/>
  <c r="AG66" i="2" s="1"/>
  <c r="AB66" i="2"/>
  <c r="AE66" i="2" s="1"/>
  <c r="AC66" i="2"/>
  <c r="AF66" i="2" s="1"/>
  <c r="AB46" i="2"/>
  <c r="AE46" i="2" s="1"/>
  <c r="AD46" i="2"/>
  <c r="AG46" i="2" s="1"/>
  <c r="AC46" i="2"/>
  <c r="AF46" i="2" s="1"/>
  <c r="AV36" i="2"/>
  <c r="AN36" i="2"/>
  <c r="AU83" i="2"/>
  <c r="AM83" i="2"/>
  <c r="AC118" i="2"/>
  <c r="AF118" i="2" s="1"/>
  <c r="AB118" i="2"/>
  <c r="AE118" i="2" s="1"/>
  <c r="AD118" i="2"/>
  <c r="AG118" i="2" s="1"/>
  <c r="AB34" i="2"/>
  <c r="AE34" i="2" s="1"/>
  <c r="AD34" i="2"/>
  <c r="AG34" i="2" s="1"/>
  <c r="AC34" i="2"/>
  <c r="AF34" i="2" s="1"/>
  <c r="AB78" i="2"/>
  <c r="AE78" i="2" s="1"/>
  <c r="AD78" i="2"/>
  <c r="AG78" i="2" s="1"/>
  <c r="AC78" i="2"/>
  <c r="AF78" i="2" s="1"/>
  <c r="I14" i="10"/>
  <c r="AO32" i="2"/>
  <c r="AW32" i="2"/>
  <c r="AD18" i="2"/>
  <c r="AG18" i="2" s="1"/>
  <c r="AC18" i="2"/>
  <c r="AF18" i="2" s="1"/>
  <c r="AB18" i="2"/>
  <c r="AE18" i="2" s="1"/>
  <c r="AB114" i="2"/>
  <c r="AE114" i="2" s="1"/>
  <c r="AD114" i="2"/>
  <c r="AG114" i="2" s="1"/>
  <c r="AC114" i="2"/>
  <c r="AF114" i="2" s="1"/>
  <c r="AD84" i="2"/>
  <c r="AG84" i="2" s="1"/>
  <c r="AB84" i="2"/>
  <c r="AE84" i="2" s="1"/>
  <c r="AC84" i="2"/>
  <c r="AF84" i="2" s="1"/>
  <c r="AD14" i="2"/>
  <c r="AG14" i="2" s="1"/>
  <c r="AC14" i="2"/>
  <c r="AF14" i="2" s="1"/>
  <c r="AB14" i="2"/>
  <c r="AE14" i="2" s="1"/>
  <c r="AM32" i="2"/>
  <c r="AU32" i="2"/>
  <c r="AD26" i="2"/>
  <c r="AG26" i="2" s="1"/>
  <c r="AB26" i="2"/>
  <c r="AE26" i="2" s="1"/>
  <c r="AC26" i="2"/>
  <c r="AF26" i="2" s="1"/>
  <c r="AB80" i="2"/>
  <c r="AE80" i="2" s="1"/>
  <c r="AC80" i="2"/>
  <c r="AF80" i="2" s="1"/>
  <c r="AD80" i="2"/>
  <c r="AG80" i="2" s="1"/>
  <c r="AN131" i="2"/>
  <c r="AV131" i="2"/>
  <c r="AD62" i="2"/>
  <c r="AG62" i="2" s="1"/>
  <c r="AB62" i="2"/>
  <c r="AE62" i="2" s="1"/>
  <c r="AC62" i="2"/>
  <c r="AF62" i="2" s="1"/>
  <c r="AB146" i="2"/>
  <c r="AE146" i="2" s="1"/>
  <c r="AC146" i="2"/>
  <c r="AF146" i="2" s="1"/>
  <c r="AD146" i="2"/>
  <c r="AG146" i="2" s="1"/>
  <c r="AC64" i="2"/>
  <c r="AF64" i="2" s="1"/>
  <c r="AD64" i="2"/>
  <c r="AG64" i="2" s="1"/>
  <c r="AB64" i="2"/>
  <c r="AE64" i="2" s="1"/>
  <c r="AB76" i="2"/>
  <c r="AE76" i="2" s="1"/>
  <c r="AC76" i="2"/>
  <c r="AF76" i="2" s="1"/>
  <c r="AD76" i="2"/>
  <c r="AG76" i="2" s="1"/>
  <c r="AC42" i="2"/>
  <c r="AF42" i="2" s="1"/>
  <c r="AB42" i="2"/>
  <c r="AE42" i="2" s="1"/>
  <c r="AD42" i="2"/>
  <c r="AG42" i="2" s="1"/>
  <c r="AW131" i="2"/>
  <c r="AO131" i="2"/>
  <c r="AB22" i="2"/>
  <c r="AE22" i="2" s="1"/>
  <c r="AD22" i="2"/>
  <c r="AG22" i="2" s="1"/>
  <c r="AC22" i="2"/>
  <c r="AF22" i="2" s="1"/>
  <c r="AN6" i="2"/>
  <c r="AF6" i="2"/>
  <c r="AU6" i="2"/>
  <c r="Y6" i="2"/>
  <c r="AM6" i="2"/>
  <c r="AV6" i="2"/>
  <c r="AW6" i="2"/>
  <c r="AA6" i="2"/>
  <c r="AG6" i="2" s="1"/>
  <c r="AO6" i="2"/>
  <c r="AB94" i="2"/>
  <c r="AE94" i="2" s="1"/>
  <c r="AD94" i="2"/>
  <c r="AG94" i="2" s="1"/>
  <c r="AC94" i="2"/>
  <c r="AF94" i="2" s="1"/>
  <c r="AU20" i="2"/>
  <c r="AM20" i="2"/>
  <c r="AC56" i="2"/>
  <c r="AF56" i="2" s="1"/>
  <c r="AB56" i="2"/>
  <c r="AE56" i="2" s="1"/>
  <c r="AD56" i="2"/>
  <c r="AG56" i="2" s="1"/>
  <c r="H15" i="10"/>
  <c r="J15" i="10"/>
  <c r="I16" i="10"/>
  <c r="AV20" i="2"/>
  <c r="AN20" i="2"/>
  <c r="AB101" i="2"/>
  <c r="AE101" i="2" s="1"/>
  <c r="AC101" i="2"/>
  <c r="AF101" i="2" s="1"/>
  <c r="AD101" i="2"/>
  <c r="AG101" i="2" s="1"/>
  <c r="J14" i="10"/>
  <c r="H16" i="10"/>
  <c r="H14" i="10"/>
  <c r="AB134" i="2"/>
  <c r="AE134" i="2" s="1"/>
  <c r="AD134" i="2"/>
  <c r="AG134" i="2" s="1"/>
  <c r="AC134" i="2"/>
  <c r="AF134" i="2" s="1"/>
  <c r="AW20" i="2"/>
  <c r="AO20" i="2"/>
  <c r="AU45" i="2"/>
  <c r="AM45" i="2"/>
  <c r="AW45" i="2"/>
  <c r="AO45" i="2"/>
  <c r="AB52" i="2"/>
  <c r="AE52" i="2" s="1"/>
  <c r="AC52" i="2"/>
  <c r="AF52" i="2" s="1"/>
  <c r="AD52" i="2"/>
  <c r="AG52" i="2" s="1"/>
  <c r="AB144" i="2"/>
  <c r="AE144" i="2" s="1"/>
  <c r="AD144" i="2"/>
  <c r="AG144" i="2" s="1"/>
  <c r="AC144" i="2"/>
  <c r="AF144" i="2" s="1"/>
  <c r="AB59" i="2"/>
  <c r="AE59" i="2" s="1"/>
  <c r="AC59" i="2"/>
  <c r="AF59" i="2" s="1"/>
  <c r="AD59" i="2"/>
  <c r="AG59" i="2" s="1"/>
  <c r="AU92" i="2"/>
  <c r="AM92" i="2"/>
  <c r="AD96" i="2"/>
  <c r="AG96" i="2" s="1"/>
  <c r="AC96" i="2"/>
  <c r="AF96" i="2" s="1"/>
  <c r="AB96" i="2"/>
  <c r="AE96" i="2" s="1"/>
  <c r="AD69" i="2"/>
  <c r="AG69" i="2" s="1"/>
  <c r="AC69" i="2"/>
  <c r="AF69" i="2" s="1"/>
  <c r="AB69" i="2"/>
  <c r="AE69" i="2" s="1"/>
  <c r="AD112" i="2"/>
  <c r="AG112" i="2" s="1"/>
  <c r="AC112" i="2"/>
  <c r="AF112" i="2" s="1"/>
  <c r="AB112" i="2"/>
  <c r="AE112" i="2" s="1"/>
  <c r="AB107" i="2"/>
  <c r="AE107" i="2" s="1"/>
  <c r="AC107" i="2"/>
  <c r="AF107" i="2" s="1"/>
  <c r="AD107" i="2"/>
  <c r="AG107" i="2" s="1"/>
  <c r="AW92" i="2"/>
  <c r="AO92" i="2"/>
  <c r="J16" i="10"/>
  <c r="AD75" i="2"/>
  <c r="AG75" i="2" s="1"/>
  <c r="AC75" i="2"/>
  <c r="AF75" i="2" s="1"/>
  <c r="AB75" i="2"/>
  <c r="AE75" i="2" s="1"/>
  <c r="AC54" i="2"/>
  <c r="AF54" i="2" s="1"/>
  <c r="AD54" i="2"/>
  <c r="AG54" i="2" s="1"/>
  <c r="AB54" i="2"/>
  <c r="AE54" i="2" s="1"/>
  <c r="AV92" i="2"/>
  <c r="AN92" i="2"/>
  <c r="AC128" i="2"/>
  <c r="AF128" i="2" s="1"/>
  <c r="AB128" i="2"/>
  <c r="AE128" i="2" s="1"/>
  <c r="AD128" i="2"/>
  <c r="AG128" i="2" s="1"/>
  <c r="AN45" i="2"/>
  <c r="AV45" i="2"/>
  <c r="AC85" i="2"/>
  <c r="AF85" i="2" s="1"/>
  <c r="AD85" i="2"/>
  <c r="AG85" i="2" s="1"/>
  <c r="AB85" i="2"/>
  <c r="AE85" i="2" s="1"/>
  <c r="AC91" i="2"/>
  <c r="AF91" i="2" s="1"/>
  <c r="AB91" i="2"/>
  <c r="AE91" i="2" s="1"/>
  <c r="AD91" i="2"/>
  <c r="AG91" i="2" s="1"/>
  <c r="AC5" i="2"/>
  <c r="AD5" i="2"/>
  <c r="AL8" i="2" l="1"/>
  <c r="AV33" i="2"/>
  <c r="AN33" i="2"/>
  <c r="AL33" i="2" s="1"/>
  <c r="AN117" i="2"/>
  <c r="AW51" i="2"/>
  <c r="AW33" i="2"/>
  <c r="AM82" i="2"/>
  <c r="AW81" i="2"/>
  <c r="AT81" i="2" s="1"/>
  <c r="AT19" i="2"/>
  <c r="AM150" i="2"/>
  <c r="AL150" i="2" s="1"/>
  <c r="AU71" i="2"/>
  <c r="B10" i="10" a="1"/>
  <c r="AT47" i="2"/>
  <c r="AM95" i="2"/>
  <c r="AN133" i="2"/>
  <c r="AU33" i="2"/>
  <c r="AN16" i="2"/>
  <c r="AW31" i="2"/>
  <c r="AF7" i="2"/>
  <c r="AT12" i="2"/>
  <c r="AT15" i="2"/>
  <c r="AO111" i="2"/>
  <c r="AL89" i="2"/>
  <c r="B16" i="10"/>
  <c r="AT8" i="2"/>
  <c r="AV31" i="2"/>
  <c r="C8" i="5"/>
  <c r="D4" i="10" s="1"/>
  <c r="AU5" i="2"/>
  <c r="AN5" i="2"/>
  <c r="Z151" i="2"/>
  <c r="AF5" i="2"/>
  <c r="C4" i="5"/>
  <c r="C5" i="5" s="1"/>
  <c r="AG7" i="2"/>
  <c r="AE7" i="2"/>
  <c r="AE5" i="2"/>
  <c r="AW5" i="2"/>
  <c r="AA5" i="2"/>
  <c r="AG5" i="2" s="1"/>
  <c r="AM113" i="2"/>
  <c r="AO145" i="2"/>
  <c r="AT132" i="2"/>
  <c r="AT103" i="2"/>
  <c r="AW21" i="2"/>
  <c r="AT38" i="2"/>
  <c r="AT105" i="2"/>
  <c r="AW104" i="2"/>
  <c r="AT104" i="2" s="1"/>
  <c r="AM104" i="2"/>
  <c r="AL15" i="2"/>
  <c r="AN111" i="2"/>
  <c r="AM111" i="2"/>
  <c r="AN104" i="2"/>
  <c r="AW88" i="2"/>
  <c r="AV74" i="2"/>
  <c r="AU74" i="2"/>
  <c r="AN110" i="2"/>
  <c r="AM123" i="2"/>
  <c r="AM81" i="2"/>
  <c r="AU16" i="2"/>
  <c r="AT16" i="2" s="1"/>
  <c r="AV71" i="2"/>
  <c r="AO16" i="2"/>
  <c r="AT142" i="2"/>
  <c r="AM88" i="2"/>
  <c r="AL88" i="2" s="1"/>
  <c r="AW71" i="2"/>
  <c r="AN145" i="2"/>
  <c r="AW126" i="2"/>
  <c r="AT126" i="2" s="1"/>
  <c r="AV150" i="2"/>
  <c r="AN21" i="2"/>
  <c r="AL21" i="2" s="1"/>
  <c r="AN82" i="2"/>
  <c r="AU31" i="2"/>
  <c r="AM31" i="2"/>
  <c r="AL31" i="2" s="1"/>
  <c r="AL125" i="2"/>
  <c r="AU21" i="2"/>
  <c r="AO82" i="2"/>
  <c r="AW117" i="2"/>
  <c r="AT117" i="2" s="1"/>
  <c r="AM51" i="2"/>
  <c r="AO110" i="2"/>
  <c r="AL35" i="2"/>
  <c r="AV88" i="2"/>
  <c r="AL100" i="2"/>
  <c r="AV113" i="2"/>
  <c r="AT113" i="2" s="1"/>
  <c r="AO113" i="2"/>
  <c r="AN126" i="2"/>
  <c r="AU145" i="2"/>
  <c r="AT145" i="2" s="1"/>
  <c r="AL108" i="2"/>
  <c r="AW74" i="2"/>
  <c r="AN95" i="2"/>
  <c r="AL28" i="2"/>
  <c r="AO123" i="2"/>
  <c r="AV43" i="2"/>
  <c r="AU110" i="2"/>
  <c r="AT110" i="2" s="1"/>
  <c r="AT40" i="2"/>
  <c r="AN97" i="2"/>
  <c r="AT55" i="2"/>
  <c r="AO79" i="2"/>
  <c r="AL13" i="2"/>
  <c r="AM117" i="2"/>
  <c r="AU43" i="2"/>
  <c r="AW97" i="2"/>
  <c r="AO97" i="2"/>
  <c r="AO95" i="2"/>
  <c r="AM126" i="2"/>
  <c r="AW150" i="2"/>
  <c r="AM137" i="2"/>
  <c r="AV123" i="2"/>
  <c r="AT123" i="2" s="1"/>
  <c r="AV119" i="2"/>
  <c r="AN81" i="2"/>
  <c r="AO43" i="2"/>
  <c r="AL43" i="2" s="1"/>
  <c r="AW43" i="2"/>
  <c r="AO23" i="2"/>
  <c r="AW23" i="2"/>
  <c r="AU23" i="2"/>
  <c r="AM23" i="2"/>
  <c r="AN23" i="2"/>
  <c r="AV23" i="2"/>
  <c r="AL77" i="2"/>
  <c r="AL106" i="2"/>
  <c r="AU141" i="2"/>
  <c r="AN137" i="2"/>
  <c r="AO133" i="2"/>
  <c r="AW137" i="2"/>
  <c r="AT137" i="2" s="1"/>
  <c r="AO137" i="2"/>
  <c r="AW109" i="2"/>
  <c r="AO109" i="2"/>
  <c r="AU97" i="2"/>
  <c r="AM97" i="2"/>
  <c r="AU109" i="2"/>
  <c r="AM109" i="2"/>
  <c r="AN109" i="2"/>
  <c r="AV109" i="2"/>
  <c r="AO73" i="2"/>
  <c r="AV79" i="2"/>
  <c r="AN79" i="2"/>
  <c r="AU79" i="2"/>
  <c r="AM79" i="2"/>
  <c r="AU127" i="2"/>
  <c r="AM127" i="2"/>
  <c r="AW127" i="2"/>
  <c r="AO127" i="2"/>
  <c r="AU63" i="2"/>
  <c r="AM63" i="2"/>
  <c r="AV51" i="2"/>
  <c r="AN51" i="2"/>
  <c r="AU119" i="2"/>
  <c r="AM119" i="2"/>
  <c r="AN63" i="2"/>
  <c r="AV63" i="2"/>
  <c r="AO119" i="2"/>
  <c r="AW119" i="2"/>
  <c r="AO63" i="2"/>
  <c r="AW63" i="2"/>
  <c r="AV127" i="2"/>
  <c r="AN127" i="2"/>
  <c r="AL27" i="2"/>
  <c r="AW93" i="2"/>
  <c r="AO93" i="2"/>
  <c r="AU133" i="2"/>
  <c r="AT133" i="2" s="1"/>
  <c r="AM133" i="2"/>
  <c r="AL29" i="2"/>
  <c r="AU93" i="2"/>
  <c r="AM93" i="2"/>
  <c r="AV93" i="2"/>
  <c r="AN93" i="2"/>
  <c r="AU73" i="2"/>
  <c r="AM73" i="2"/>
  <c r="AT24" i="2"/>
  <c r="AW141" i="2"/>
  <c r="AO141" i="2"/>
  <c r="AV141" i="2"/>
  <c r="AN141" i="2"/>
  <c r="AV73" i="2"/>
  <c r="AN73" i="2"/>
  <c r="AL37" i="2"/>
  <c r="AT41" i="2"/>
  <c r="AT37" i="2"/>
  <c r="AT29" i="2"/>
  <c r="AL71" i="2"/>
  <c r="AL41" i="2"/>
  <c r="AT83" i="2"/>
  <c r="AT149" i="2"/>
  <c r="AT39" i="2"/>
  <c r="AT35" i="2"/>
  <c r="AT27" i="2"/>
  <c r="AL132" i="2"/>
  <c r="AV98" i="2"/>
  <c r="AN98" i="2"/>
  <c r="AU67" i="2"/>
  <c r="AM67" i="2"/>
  <c r="AO11" i="2"/>
  <c r="AW11" i="2"/>
  <c r="AU135" i="2"/>
  <c r="AM135" i="2"/>
  <c r="AV136" i="2"/>
  <c r="AN136" i="2"/>
  <c r="AN57" i="2"/>
  <c r="AV57" i="2"/>
  <c r="AU87" i="2"/>
  <c r="AM87" i="2"/>
  <c r="AU49" i="2"/>
  <c r="AM49" i="2"/>
  <c r="AU120" i="2"/>
  <c r="AM120" i="2"/>
  <c r="AN115" i="2"/>
  <c r="AV115" i="2"/>
  <c r="AU129" i="2"/>
  <c r="AM129" i="2"/>
  <c r="AW7" i="2"/>
  <c r="AO7" i="2"/>
  <c r="AW116" i="2"/>
  <c r="AO116" i="2"/>
  <c r="AU121" i="2"/>
  <c r="AM121" i="2"/>
  <c r="AU48" i="2"/>
  <c r="AM48" i="2"/>
  <c r="AV67" i="2"/>
  <c r="AN67" i="2"/>
  <c r="AW135" i="2"/>
  <c r="AO135" i="2"/>
  <c r="AW57" i="2"/>
  <c r="AO57" i="2"/>
  <c r="AV87" i="2"/>
  <c r="AN87" i="2"/>
  <c r="AM61" i="2"/>
  <c r="AU61" i="2"/>
  <c r="AO143" i="2"/>
  <c r="AW143" i="2"/>
  <c r="AW9" i="2"/>
  <c r="AO9" i="2"/>
  <c r="AN65" i="2"/>
  <c r="AV65" i="2"/>
  <c r="AW99" i="2"/>
  <c r="AO99" i="2"/>
  <c r="AV139" i="2"/>
  <c r="AN139" i="2"/>
  <c r="AV138" i="2"/>
  <c r="AN138" i="2"/>
  <c r="AO98" i="2"/>
  <c r="AW98" i="2"/>
  <c r="AN148" i="2"/>
  <c r="AV148" i="2"/>
  <c r="AM115" i="2"/>
  <c r="AU115" i="2"/>
  <c r="AO140" i="2"/>
  <c r="AW140" i="2"/>
  <c r="AN129" i="2"/>
  <c r="AV129" i="2"/>
  <c r="AU116" i="2"/>
  <c r="AM116" i="2"/>
  <c r="AN147" i="2"/>
  <c r="AV147" i="2"/>
  <c r="AN53" i="2"/>
  <c r="AV53" i="2"/>
  <c r="AO138" i="2"/>
  <c r="AW138" i="2"/>
  <c r="AM44" i="2"/>
  <c r="AU44" i="2"/>
  <c r="AV11" i="2"/>
  <c r="AN11" i="2"/>
  <c r="AW87" i="2"/>
  <c r="AO87" i="2"/>
  <c r="AN49" i="2"/>
  <c r="AV49" i="2"/>
  <c r="AM143" i="2"/>
  <c r="AU143" i="2"/>
  <c r="AU25" i="2"/>
  <c r="AM25" i="2"/>
  <c r="AN140" i="2"/>
  <c r="AV140" i="2"/>
  <c r="AN116" i="2"/>
  <c r="AV116" i="2"/>
  <c r="AU99" i="2"/>
  <c r="AM99" i="2"/>
  <c r="AU139" i="2"/>
  <c r="AM139" i="2"/>
  <c r="AN121" i="2"/>
  <c r="AV121" i="2"/>
  <c r="AO147" i="2"/>
  <c r="AW147" i="2"/>
  <c r="AO53" i="2"/>
  <c r="AW53" i="2"/>
  <c r="AT111" i="2"/>
  <c r="AV48" i="2"/>
  <c r="AN48" i="2"/>
  <c r="AW136" i="2"/>
  <c r="AO136" i="2"/>
  <c r="AO49" i="2"/>
  <c r="AW49" i="2"/>
  <c r="AO120" i="2"/>
  <c r="AW120" i="2"/>
  <c r="AO25" i="2"/>
  <c r="AW25" i="2"/>
  <c r="AO148" i="2"/>
  <c r="AW148" i="2"/>
  <c r="AM9" i="2"/>
  <c r="AU9" i="2"/>
  <c r="AL39" i="2"/>
  <c r="AM124" i="2"/>
  <c r="AU124" i="2"/>
  <c r="AW121" i="2"/>
  <c r="AO121" i="2"/>
  <c r="AU138" i="2"/>
  <c r="AM138" i="2"/>
  <c r="AN143" i="2"/>
  <c r="AV143" i="2"/>
  <c r="AV120" i="2"/>
  <c r="AN120" i="2"/>
  <c r="AN25" i="2"/>
  <c r="AV25" i="2"/>
  <c r="AW115" i="2"/>
  <c r="AO115" i="2"/>
  <c r="AU7" i="2"/>
  <c r="AM7" i="2"/>
  <c r="AU65" i="2"/>
  <c r="AM65" i="2"/>
  <c r="AO124" i="2"/>
  <c r="AW124" i="2"/>
  <c r="AV99" i="2"/>
  <c r="AN99" i="2"/>
  <c r="AM147" i="2"/>
  <c r="AU147" i="2"/>
  <c r="AT95" i="2"/>
  <c r="AM98" i="2"/>
  <c r="AU98" i="2"/>
  <c r="AO44" i="2"/>
  <c r="AW44" i="2"/>
  <c r="AW67" i="2"/>
  <c r="AO67" i="2"/>
  <c r="AM11" i="2"/>
  <c r="AU11" i="2"/>
  <c r="AN135" i="2"/>
  <c r="AV135" i="2"/>
  <c r="AU57" i="2"/>
  <c r="AM57" i="2"/>
  <c r="AN61" i="2"/>
  <c r="AV61" i="2"/>
  <c r="AM148" i="2"/>
  <c r="AU148" i="2"/>
  <c r="AN9" i="2"/>
  <c r="AV9" i="2"/>
  <c r="AN7" i="2"/>
  <c r="AV7" i="2"/>
  <c r="AO65" i="2"/>
  <c r="AW65" i="2"/>
  <c r="AT17" i="2"/>
  <c r="AL24" i="2"/>
  <c r="AO48" i="2"/>
  <c r="AW48" i="2"/>
  <c r="AN44" i="2"/>
  <c r="AV44" i="2"/>
  <c r="AU136" i="2"/>
  <c r="AM136" i="2"/>
  <c r="AO61" i="2"/>
  <c r="AW61" i="2"/>
  <c r="AM140" i="2"/>
  <c r="AU140" i="2"/>
  <c r="AW129" i="2"/>
  <c r="AO129" i="2"/>
  <c r="AL17" i="2"/>
  <c r="AL149" i="2"/>
  <c r="AV124" i="2"/>
  <c r="AN124" i="2"/>
  <c r="AW139" i="2"/>
  <c r="AO139" i="2"/>
  <c r="AM53" i="2"/>
  <c r="AU53" i="2"/>
  <c r="AW22" i="2"/>
  <c r="AO22" i="2"/>
  <c r="AV42" i="2"/>
  <c r="AN42" i="2"/>
  <c r="AN64" i="2"/>
  <c r="AV64" i="2"/>
  <c r="AV62" i="2"/>
  <c r="AN62" i="2"/>
  <c r="AO84" i="2"/>
  <c r="AW84" i="2"/>
  <c r="AV114" i="2"/>
  <c r="AN114" i="2"/>
  <c r="AU66" i="2"/>
  <c r="AM66" i="2"/>
  <c r="AW68" i="2"/>
  <c r="AO68" i="2"/>
  <c r="AV70" i="2"/>
  <c r="AN70" i="2"/>
  <c r="AL74" i="2"/>
  <c r="AU50" i="2"/>
  <c r="AM50" i="2"/>
  <c r="AN30" i="2"/>
  <c r="AV30" i="2"/>
  <c r="AL32" i="2"/>
  <c r="AV86" i="2"/>
  <c r="AN86" i="2"/>
  <c r="AO76" i="2"/>
  <c r="AW76" i="2"/>
  <c r="AU114" i="2"/>
  <c r="AM114" i="2"/>
  <c r="AN78" i="2"/>
  <c r="AV78" i="2"/>
  <c r="AV66" i="2"/>
  <c r="AN66" i="2"/>
  <c r="AU68" i="2"/>
  <c r="AM68" i="2"/>
  <c r="AM10" i="2"/>
  <c r="AU10" i="2"/>
  <c r="AM72" i="2"/>
  <c r="AU72" i="2"/>
  <c r="AU30" i="2"/>
  <c r="AM30" i="2"/>
  <c r="AO58" i="2"/>
  <c r="AW58" i="2"/>
  <c r="AT32" i="2"/>
  <c r="AU86" i="2"/>
  <c r="AM86" i="2"/>
  <c r="AU76" i="2"/>
  <c r="AM76" i="2"/>
  <c r="AV146" i="2"/>
  <c r="AN146" i="2"/>
  <c r="AV80" i="2"/>
  <c r="AN80" i="2"/>
  <c r="AU26" i="2"/>
  <c r="AM26" i="2"/>
  <c r="AO34" i="2"/>
  <c r="AW34" i="2"/>
  <c r="AN46" i="2"/>
  <c r="AV46" i="2"/>
  <c r="AV10" i="2"/>
  <c r="AN10" i="2"/>
  <c r="AW60" i="2"/>
  <c r="AO60" i="2"/>
  <c r="AW30" i="2"/>
  <c r="AO30" i="2"/>
  <c r="AM58" i="2"/>
  <c r="AU58" i="2"/>
  <c r="AV130" i="2"/>
  <c r="AN130" i="2"/>
  <c r="AU22" i="2"/>
  <c r="AM22" i="2"/>
  <c r="AO42" i="2"/>
  <c r="AW42" i="2"/>
  <c r="AW80" i="2"/>
  <c r="AO80" i="2"/>
  <c r="AW14" i="2"/>
  <c r="AO14" i="2"/>
  <c r="AN84" i="2"/>
  <c r="AV84" i="2"/>
  <c r="AW118" i="2"/>
  <c r="AO118" i="2"/>
  <c r="AT131" i="2"/>
  <c r="AW72" i="2"/>
  <c r="AO72" i="2"/>
  <c r="AU60" i="2"/>
  <c r="AM60" i="2"/>
  <c r="AM130" i="2"/>
  <c r="AU130" i="2"/>
  <c r="AN22" i="2"/>
  <c r="AV22" i="2"/>
  <c r="AV26" i="2"/>
  <c r="AN26" i="2"/>
  <c r="AM14" i="2"/>
  <c r="AU14" i="2"/>
  <c r="AM84" i="2"/>
  <c r="AU84" i="2"/>
  <c r="AM18" i="2"/>
  <c r="AU18" i="2"/>
  <c r="AU34" i="2"/>
  <c r="AM34" i="2"/>
  <c r="AU46" i="2"/>
  <c r="AM46" i="2"/>
  <c r="AL131" i="2"/>
  <c r="AV90" i="2"/>
  <c r="AN90" i="2"/>
  <c r="AT82" i="2"/>
  <c r="AU70" i="2"/>
  <c r="AM70" i="2"/>
  <c r="AO50" i="2"/>
  <c r="AW50" i="2"/>
  <c r="AV72" i="2"/>
  <c r="AN72" i="2"/>
  <c r="AU102" i="2"/>
  <c r="AM102" i="2"/>
  <c r="AW86" i="2"/>
  <c r="AO86" i="2"/>
  <c r="AU146" i="2"/>
  <c r="AM146" i="2"/>
  <c r="AM62" i="2"/>
  <c r="AU62" i="2"/>
  <c r="AU80" i="2"/>
  <c r="AM80" i="2"/>
  <c r="AO26" i="2"/>
  <c r="AW26" i="2"/>
  <c r="AN18" i="2"/>
  <c r="AV18" i="2"/>
  <c r="AU78" i="2"/>
  <c r="AM78" i="2"/>
  <c r="AW46" i="2"/>
  <c r="AO46" i="2"/>
  <c r="AM122" i="2"/>
  <c r="AU122" i="2"/>
  <c r="AU90" i="2"/>
  <c r="AM90" i="2"/>
  <c r="AW70" i="2"/>
  <c r="AO70" i="2"/>
  <c r="AV102" i="2"/>
  <c r="AN102" i="2"/>
  <c r="AO130" i="2"/>
  <c r="AW130" i="2"/>
  <c r="AU42" i="2"/>
  <c r="AM42" i="2"/>
  <c r="AV76" i="2"/>
  <c r="AN76" i="2"/>
  <c r="AO64" i="2"/>
  <c r="AW64" i="2"/>
  <c r="AO146" i="2"/>
  <c r="AW146" i="2"/>
  <c r="AW62" i="2"/>
  <c r="AO62" i="2"/>
  <c r="AV14" i="2"/>
  <c r="AN14" i="2"/>
  <c r="AO114" i="2"/>
  <c r="AW114" i="2"/>
  <c r="AW18" i="2"/>
  <c r="AO18" i="2"/>
  <c r="AO78" i="2"/>
  <c r="AW78" i="2"/>
  <c r="AV34" i="2"/>
  <c r="AN34" i="2"/>
  <c r="AU118" i="2"/>
  <c r="AM118" i="2"/>
  <c r="AW122" i="2"/>
  <c r="AO122" i="2"/>
  <c r="AL83" i="2"/>
  <c r="AV68" i="2"/>
  <c r="AN68" i="2"/>
  <c r="AO10" i="2"/>
  <c r="AW10" i="2"/>
  <c r="AT36" i="2"/>
  <c r="AN60" i="2"/>
  <c r="AV60" i="2"/>
  <c r="AW102" i="2"/>
  <c r="AO102" i="2"/>
  <c r="AN58" i="2"/>
  <c r="AV58" i="2"/>
  <c r="AM64" i="2"/>
  <c r="AU64" i="2"/>
  <c r="AV118" i="2"/>
  <c r="AN118" i="2"/>
  <c r="AO66" i="2"/>
  <c r="AW66" i="2"/>
  <c r="AV122" i="2"/>
  <c r="AN122" i="2"/>
  <c r="AW90" i="2"/>
  <c r="AO90" i="2"/>
  <c r="AV50" i="2"/>
  <c r="AN50" i="2"/>
  <c r="AL36" i="2"/>
  <c r="AT6" i="2"/>
  <c r="AL6" i="2"/>
  <c r="AE6" i="2"/>
  <c r="B4" i="5"/>
  <c r="B5" i="5" s="1"/>
  <c r="Y151" i="2"/>
  <c r="B13" i="10"/>
  <c r="B8" i="10"/>
  <c r="B11" i="10"/>
  <c r="B5" i="10"/>
  <c r="B6" i="10"/>
  <c r="B7" i="10"/>
  <c r="B8" i="5"/>
  <c r="B12" i="10"/>
  <c r="B9" i="10"/>
  <c r="B15" i="10"/>
  <c r="B14" i="10"/>
  <c r="AV128" i="2"/>
  <c r="AN128" i="2"/>
  <c r="AO54" i="2"/>
  <c r="AW54" i="2"/>
  <c r="AV75" i="2"/>
  <c r="AN75" i="2"/>
  <c r="AV91" i="2"/>
  <c r="AN91" i="2"/>
  <c r="AV107" i="2"/>
  <c r="AN107" i="2"/>
  <c r="AV69" i="2"/>
  <c r="AN69" i="2"/>
  <c r="AL92" i="2"/>
  <c r="AU144" i="2"/>
  <c r="AM144" i="2"/>
  <c r="AV52" i="2"/>
  <c r="AN52" i="2"/>
  <c r="AL45" i="2"/>
  <c r="AM134" i="2"/>
  <c r="AU134" i="2"/>
  <c r="AN56" i="2"/>
  <c r="AV56" i="2"/>
  <c r="AL20" i="2"/>
  <c r="AU91" i="2"/>
  <c r="AM91" i="2"/>
  <c r="AU85" i="2"/>
  <c r="AM85" i="2"/>
  <c r="AN85" i="2"/>
  <c r="AV85" i="2"/>
  <c r="AW128" i="2"/>
  <c r="AO128" i="2"/>
  <c r="AU128" i="2"/>
  <c r="AM128" i="2"/>
  <c r="AN54" i="2"/>
  <c r="AV54" i="2"/>
  <c r="AU112" i="2"/>
  <c r="AM112" i="2"/>
  <c r="AT92" i="2"/>
  <c r="AO59" i="2"/>
  <c r="AW59" i="2"/>
  <c r="AW144" i="2"/>
  <c r="AO144" i="2"/>
  <c r="AU52" i="2"/>
  <c r="AM52" i="2"/>
  <c r="AT45" i="2"/>
  <c r="AV101" i="2"/>
  <c r="AN101" i="2"/>
  <c r="AT20" i="2"/>
  <c r="AW91" i="2"/>
  <c r="AO91" i="2"/>
  <c r="AW85" i="2"/>
  <c r="AO85" i="2"/>
  <c r="AU54" i="2"/>
  <c r="AM54" i="2"/>
  <c r="AU75" i="2"/>
  <c r="AM75" i="2"/>
  <c r="AW75" i="2"/>
  <c r="AO75" i="2"/>
  <c r="AW107" i="2"/>
  <c r="AO107" i="2"/>
  <c r="AW112" i="2"/>
  <c r="AO112" i="2"/>
  <c r="AU69" i="2"/>
  <c r="AM69" i="2"/>
  <c r="AV96" i="2"/>
  <c r="AN96" i="2"/>
  <c r="AU96" i="2"/>
  <c r="AM96" i="2"/>
  <c r="AN59" i="2"/>
  <c r="AV59" i="2"/>
  <c r="AV144" i="2"/>
  <c r="AN144" i="2"/>
  <c r="AO52" i="2"/>
  <c r="AW52" i="2"/>
  <c r="AV134" i="2"/>
  <c r="AN134" i="2"/>
  <c r="AO134" i="2"/>
  <c r="AW134" i="2"/>
  <c r="AU101" i="2"/>
  <c r="AM101" i="2"/>
  <c r="AO56" i="2"/>
  <c r="AW56" i="2"/>
  <c r="AU56" i="2"/>
  <c r="AM56" i="2"/>
  <c r="AW94" i="2"/>
  <c r="AO94" i="2"/>
  <c r="AV94" i="2"/>
  <c r="AN94" i="2"/>
  <c r="AU107" i="2"/>
  <c r="AM107" i="2"/>
  <c r="AN112" i="2"/>
  <c r="AV112" i="2"/>
  <c r="AO69" i="2"/>
  <c r="AW69" i="2"/>
  <c r="AW96" i="2"/>
  <c r="AO96" i="2"/>
  <c r="AU59" i="2"/>
  <c r="AM59" i="2"/>
  <c r="AW101" i="2"/>
  <c r="AO101" i="2"/>
  <c r="AU94" i="2"/>
  <c r="AM94" i="2"/>
  <c r="AO5" i="2"/>
  <c r="AV5" i="2"/>
  <c r="AM5" i="2"/>
  <c r="AL117" i="2" l="1"/>
  <c r="AT51" i="2"/>
  <c r="AT33" i="2"/>
  <c r="AL145" i="2"/>
  <c r="AL123" i="2"/>
  <c r="AL16" i="2"/>
  <c r="D10" i="10" a="1"/>
  <c r="C10" i="10" a="1"/>
  <c r="B4" i="10"/>
  <c r="E10" i="10" a="1"/>
  <c r="C13" i="5"/>
  <c r="C14" i="5" s="1"/>
  <c r="D7" i="10" a="1"/>
  <c r="AT31" i="2"/>
  <c r="C9" i="5"/>
  <c r="D16" i="10" a="1"/>
  <c r="D15" i="10" a="1"/>
  <c r="D14" i="10" a="1"/>
  <c r="D5" i="10" a="1"/>
  <c r="D13" i="10" a="1"/>
  <c r="D8" i="5"/>
  <c r="E4" i="10" s="1"/>
  <c r="D6" i="10" a="1"/>
  <c r="D8" i="10" a="1"/>
  <c r="D9" i="10" a="1"/>
  <c r="D12" i="10" a="1"/>
  <c r="D11" i="10" a="1"/>
  <c r="C7" i="5"/>
  <c r="C6" i="5"/>
  <c r="AA151" i="2"/>
  <c r="D4" i="5"/>
  <c r="D5" i="5" s="1"/>
  <c r="B13" i="5"/>
  <c r="B14" i="5" s="1"/>
  <c r="C8" i="10" a="1"/>
  <c r="C7" i="10" a="1"/>
  <c r="C6" i="10" a="1"/>
  <c r="C13" i="10" a="1"/>
  <c r="C5" i="10" a="1"/>
  <c r="C11" i="10" a="1"/>
  <c r="C12" i="10" a="1"/>
  <c r="C9" i="10" a="1"/>
  <c r="C16" i="10" a="1"/>
  <c r="C15" i="10" a="1"/>
  <c r="C14" i="10" a="1"/>
  <c r="D13" i="5"/>
  <c r="E8" i="10" a="1"/>
  <c r="E7" i="10" a="1"/>
  <c r="E6" i="10" a="1"/>
  <c r="E13" i="10" a="1"/>
  <c r="E5" i="10" a="1"/>
  <c r="E12" i="10" a="1"/>
  <c r="E11" i="10" a="1"/>
  <c r="E9" i="10" a="1"/>
  <c r="E15" i="10" a="1"/>
  <c r="E16" i="10" a="1"/>
  <c r="E14" i="10" a="1"/>
  <c r="AL113" i="2"/>
  <c r="AT21" i="2"/>
  <c r="AL111" i="2"/>
  <c r="AL104" i="2"/>
  <c r="AT88" i="2"/>
  <c r="AT74" i="2"/>
  <c r="AL110" i="2"/>
  <c r="AT71" i="2"/>
  <c r="AL81" i="2"/>
  <c r="AL126" i="2"/>
  <c r="AT150" i="2"/>
  <c r="AL82" i="2"/>
  <c r="AL54" i="2"/>
  <c r="AL51" i="2"/>
  <c r="AL95" i="2"/>
  <c r="AT43" i="2"/>
  <c r="AL97" i="2"/>
  <c r="AT97" i="2"/>
  <c r="AT23" i="2"/>
  <c r="AL23" i="2"/>
  <c r="AL133" i="2"/>
  <c r="AL79" i="2"/>
  <c r="AL137" i="2"/>
  <c r="AL73" i="2"/>
  <c r="AT127" i="2"/>
  <c r="AL109" i="2"/>
  <c r="AT79" i="2"/>
  <c r="AL11" i="2"/>
  <c r="AL119" i="2"/>
  <c r="AT109" i="2"/>
  <c r="AT119" i="2"/>
  <c r="AL63" i="2"/>
  <c r="AT63" i="2"/>
  <c r="AL127" i="2"/>
  <c r="AT75" i="2"/>
  <c r="AL93" i="2"/>
  <c r="AT93" i="2"/>
  <c r="AT53" i="2"/>
  <c r="AT73" i="2"/>
  <c r="AL42" i="2"/>
  <c r="AT141" i="2"/>
  <c r="AT76" i="2"/>
  <c r="AT140" i="2"/>
  <c r="AL141" i="2"/>
  <c r="AT90" i="2"/>
  <c r="AL136" i="2"/>
  <c r="AT147" i="2"/>
  <c r="AT64" i="2"/>
  <c r="AL147" i="2"/>
  <c r="AL138" i="2"/>
  <c r="AL68" i="2"/>
  <c r="AT136" i="2"/>
  <c r="AL57" i="2"/>
  <c r="AT80" i="2"/>
  <c r="AT96" i="2"/>
  <c r="B4" i="9"/>
  <c r="D4" i="9" s="1"/>
  <c r="E4" i="9" s="1"/>
  <c r="AT84" i="2"/>
  <c r="AL135" i="2"/>
  <c r="AL98" i="2"/>
  <c r="AT11" i="2"/>
  <c r="AT94" i="2"/>
  <c r="AT130" i="2"/>
  <c r="AL148" i="2"/>
  <c r="AT85" i="2"/>
  <c r="AT61" i="2"/>
  <c r="AL7" i="2"/>
  <c r="AL64" i="2"/>
  <c r="AT86" i="2"/>
  <c r="AT57" i="2"/>
  <c r="AT62" i="2"/>
  <c r="AT135" i="2"/>
  <c r="AT148" i="2"/>
  <c r="AL107" i="2"/>
  <c r="AT116" i="2"/>
  <c r="AL49" i="2"/>
  <c r="AT99" i="2"/>
  <c r="AT49" i="2"/>
  <c r="AL48" i="2"/>
  <c r="AT98" i="2"/>
  <c r="AL129" i="2"/>
  <c r="AL87" i="2"/>
  <c r="AL65" i="2"/>
  <c r="AT124" i="2"/>
  <c r="AT48" i="2"/>
  <c r="AT129" i="2"/>
  <c r="AT87" i="2"/>
  <c r="AT65" i="2"/>
  <c r="AL124" i="2"/>
  <c r="AL139" i="2"/>
  <c r="AL25" i="2"/>
  <c r="AL53" i="2"/>
  <c r="AL140" i="2"/>
  <c r="AL121" i="2"/>
  <c r="AL67" i="2"/>
  <c r="AT60" i="2"/>
  <c r="AL10" i="2"/>
  <c r="AT139" i="2"/>
  <c r="AT25" i="2"/>
  <c r="AT115" i="2"/>
  <c r="AT138" i="2"/>
  <c r="AT121" i="2"/>
  <c r="AL115" i="2"/>
  <c r="AT67" i="2"/>
  <c r="AL61" i="2"/>
  <c r="AT7" i="2"/>
  <c r="AT9" i="2"/>
  <c r="AL99" i="2"/>
  <c r="AT143" i="2"/>
  <c r="AT44" i="2"/>
  <c r="AL120" i="2"/>
  <c r="AL9" i="2"/>
  <c r="AL143" i="2"/>
  <c r="AL44" i="2"/>
  <c r="AL116" i="2"/>
  <c r="AT120" i="2"/>
  <c r="AT66" i="2"/>
  <c r="AL14" i="2"/>
  <c r="AT102" i="2"/>
  <c r="AL80" i="2"/>
  <c r="AT58" i="2"/>
  <c r="AT46" i="2"/>
  <c r="AL114" i="2"/>
  <c r="AL30" i="2"/>
  <c r="AT18" i="2"/>
  <c r="AL58" i="2"/>
  <c r="AL46" i="2"/>
  <c r="AT114" i="2"/>
  <c r="AL66" i="2"/>
  <c r="F5" i="9"/>
  <c r="H5" i="9" s="1"/>
  <c r="I5" i="9" s="1"/>
  <c r="AT59" i="2"/>
  <c r="AT107" i="2"/>
  <c r="F6" i="9"/>
  <c r="H6" i="9" s="1"/>
  <c r="AL18" i="2"/>
  <c r="AL118" i="2"/>
  <c r="AT34" i="2"/>
  <c r="AL76" i="2"/>
  <c r="AL59" i="2"/>
  <c r="AL62" i="2"/>
  <c r="AT118" i="2"/>
  <c r="AT68" i="2"/>
  <c r="AT50" i="2"/>
  <c r="AT101" i="2"/>
  <c r="AL90" i="2"/>
  <c r="AT42" i="2"/>
  <c r="AL146" i="2"/>
  <c r="AL84" i="2"/>
  <c r="AL130" i="2"/>
  <c r="AL22" i="2"/>
  <c r="AL26" i="2"/>
  <c r="AL86" i="2"/>
  <c r="AT146" i="2"/>
  <c r="AL50" i="2"/>
  <c r="AT14" i="2"/>
  <c r="AL60" i="2"/>
  <c r="AT26" i="2"/>
  <c r="AL70" i="2"/>
  <c r="B5" i="9"/>
  <c r="D5" i="9" s="1"/>
  <c r="E5" i="9" s="1"/>
  <c r="AT122" i="2"/>
  <c r="AT72" i="2"/>
  <c r="AT78" i="2"/>
  <c r="AT70" i="2"/>
  <c r="AL102" i="2"/>
  <c r="AL122" i="2"/>
  <c r="AL34" i="2"/>
  <c r="AT10" i="2"/>
  <c r="AL72" i="2"/>
  <c r="AL78" i="2"/>
  <c r="AT30" i="2"/>
  <c r="AT22" i="2"/>
  <c r="C4" i="10"/>
  <c r="B6" i="5"/>
  <c r="B9" i="5"/>
  <c r="B7" i="5"/>
  <c r="AT5" i="2"/>
  <c r="F4" i="9"/>
  <c r="H4" i="9" s="1"/>
  <c r="I4" i="9" s="1"/>
  <c r="B6" i="9"/>
  <c r="D6" i="9" s="1"/>
  <c r="AL56" i="2"/>
  <c r="AL101" i="2"/>
  <c r="AT54" i="2"/>
  <c r="AL52" i="2"/>
  <c r="AL112" i="2"/>
  <c r="AL128" i="2"/>
  <c r="AL91" i="2"/>
  <c r="AT134" i="2"/>
  <c r="AL94" i="2"/>
  <c r="AT56" i="2"/>
  <c r="AL96" i="2"/>
  <c r="AL69" i="2"/>
  <c r="AL75" i="2"/>
  <c r="AT52" i="2"/>
  <c r="AT112" i="2"/>
  <c r="AT128" i="2"/>
  <c r="AT91" i="2"/>
  <c r="AL134" i="2"/>
  <c r="AL144" i="2"/>
  <c r="AT69" i="2"/>
  <c r="AL85" i="2"/>
  <c r="AT144" i="2"/>
  <c r="AL5" i="2"/>
  <c r="C11" i="5" l="1"/>
  <c r="C12" i="5"/>
  <c r="D6" i="5"/>
  <c r="D9" i="5"/>
  <c r="E6" i="9"/>
  <c r="B11" i="5"/>
  <c r="B12" i="5"/>
  <c r="D7" i="5"/>
  <c r="I6" i="9"/>
  <c r="D14" i="5"/>
  <c r="D12" i="5"/>
  <c r="D11" i="5"/>
  <c r="B7" i="9"/>
  <c r="D7" i="9" s="1"/>
  <c r="E7" i="9" s="1"/>
  <c r="F7" i="9"/>
  <c r="H7" i="9" s="1"/>
  <c r="I7"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<sst xmlns="http://schemas.openxmlformats.org/spreadsheetml/2006/main" count="247" uniqueCount="161">
  <si>
    <t>enter data in grey cells</t>
  </si>
  <si>
    <t>KS1 levels</t>
  </si>
  <si>
    <t>KS1 points scores</t>
  </si>
  <si>
    <t>Prior Attainment</t>
  </si>
  <si>
    <t>KS2 Estimates</t>
  </si>
  <si>
    <t>KS2 results</t>
  </si>
  <si>
    <t>Scores</t>
  </si>
  <si>
    <t>Unadjusted VA Score</t>
  </si>
  <si>
    <t>PAG Outlier threshold</t>
  </si>
  <si>
    <t>adjusted VA score</t>
  </si>
  <si>
    <t>Achieved Expected Standard</t>
  </si>
  <si>
    <t>Estimated to achieve EXS</t>
  </si>
  <si>
    <t>Achieved High Standard</t>
  </si>
  <si>
    <t>Estimated to achieve High Standard</t>
  </si>
  <si>
    <t>Groups</t>
  </si>
  <si>
    <t>Main assessment</t>
  </si>
  <si>
    <t>Year</t>
  </si>
  <si>
    <t>Name</t>
  </si>
  <si>
    <t>Gender</t>
  </si>
  <si>
    <t>PP</t>
  </si>
  <si>
    <t>SEN</t>
  </si>
  <si>
    <t>EAL</t>
  </si>
  <si>
    <t>Reading</t>
  </si>
  <si>
    <t>Writing</t>
  </si>
  <si>
    <t>Maths</t>
  </si>
  <si>
    <t>APS</t>
  </si>
  <si>
    <t>KS1 Prior Attainment Band</t>
  </si>
  <si>
    <t>KS1 Prior Attainment Group</t>
  </si>
  <si>
    <t>Reading5</t>
  </si>
  <si>
    <t>Writing6</t>
  </si>
  <si>
    <t>Maths7</t>
  </si>
  <si>
    <t>Reading Scaled Score (see notes page)</t>
  </si>
  <si>
    <t>Writing TA</t>
  </si>
  <si>
    <t>Maths Scaled Score (see notes page)</t>
  </si>
  <si>
    <t>Reading8</t>
  </si>
  <si>
    <t>Writing9</t>
  </si>
  <si>
    <t>Maths10</t>
  </si>
  <si>
    <t>Reading11</t>
  </si>
  <si>
    <t>Writing12</t>
  </si>
  <si>
    <t>Maths13</t>
  </si>
  <si>
    <t>Reading14</t>
  </si>
  <si>
    <t>Writing15</t>
  </si>
  <si>
    <t>Maths16</t>
  </si>
  <si>
    <t>Reading17</t>
  </si>
  <si>
    <t>Writing18</t>
  </si>
  <si>
    <t>Maths19</t>
  </si>
  <si>
    <t>RWM</t>
  </si>
  <si>
    <t>Reading20</t>
  </si>
  <si>
    <t>Writing21</t>
  </si>
  <si>
    <t>Maths22</t>
  </si>
  <si>
    <t>RWM23</t>
  </si>
  <si>
    <t>Reading24</t>
  </si>
  <si>
    <t>Writing25</t>
  </si>
  <si>
    <t>Maths26</t>
  </si>
  <si>
    <t>RWM27</t>
  </si>
  <si>
    <t>Reading28</t>
  </si>
  <si>
    <t>Writing29</t>
  </si>
  <si>
    <t>Maths30</t>
  </si>
  <si>
    <t>RWM31</t>
  </si>
  <si>
    <t>Reading32</t>
  </si>
  <si>
    <t>Writing33</t>
  </si>
  <si>
    <t>Maths34</t>
  </si>
  <si>
    <t>WTS</t>
  </si>
  <si>
    <t>EXS</t>
  </si>
  <si>
    <t>GDS</t>
  </si>
  <si>
    <t>M</t>
  </si>
  <si>
    <t>Y</t>
  </si>
  <si>
    <t>N</t>
  </si>
  <si>
    <t>F</t>
  </si>
  <si>
    <t>E</t>
  </si>
  <si>
    <t>EM</t>
  </si>
  <si>
    <t>PK1</t>
  </si>
  <si>
    <t>PK2</t>
  </si>
  <si>
    <t>PK3</t>
  </si>
  <si>
    <t>PK4</t>
  </si>
  <si>
    <t>PK5</t>
  </si>
  <si>
    <t>PK6</t>
  </si>
  <si>
    <t>Pupil Count</t>
  </si>
  <si>
    <t>Confidence Interval</t>
  </si>
  <si>
    <t>Upper CI</t>
  </si>
  <si>
    <t>Lower CI</t>
  </si>
  <si>
    <t>Unadjusted School VA Score</t>
  </si>
  <si>
    <t>Significance (unadjusted)</t>
  </si>
  <si>
    <t>Adjusted School VA Score</t>
  </si>
  <si>
    <t>Significance (adjusted)</t>
  </si>
  <si>
    <t>Progress of groups (adjusted)</t>
  </si>
  <si>
    <t>Average Scaled Scores</t>
  </si>
  <si>
    <t>Pupils</t>
  </si>
  <si>
    <t>All Pupils</t>
  </si>
  <si>
    <t>Male</t>
  </si>
  <si>
    <t>Female</t>
  </si>
  <si>
    <t>Pupil Premium</t>
  </si>
  <si>
    <t>Non Pupil Premium</t>
  </si>
  <si>
    <t>SEN EHCP</t>
  </si>
  <si>
    <t>SEN Support</t>
  </si>
  <si>
    <t>Not SEN</t>
  </si>
  <si>
    <t>Non EAL</t>
  </si>
  <si>
    <t>LAP</t>
  </si>
  <si>
    <t>MAP</t>
  </si>
  <si>
    <t>HAP</t>
  </si>
  <si>
    <t>NB: Pupil count is number of pupils included in progress measures</t>
  </si>
  <si>
    <t>NB: Pupil count is number of pupils with scaled scores</t>
  </si>
  <si>
    <t>Expected Standard</t>
  </si>
  <si>
    <t>High Standard</t>
  </si>
  <si>
    <t>% Estimated</t>
  </si>
  <si>
    <t>% actual</t>
  </si>
  <si>
    <t>Difference</t>
  </si>
  <si>
    <t>Gap</t>
  </si>
  <si>
    <t>RWM combined</t>
  </si>
  <si>
    <t>1) % estimated only calculated for pupils with KS1 prior attainment</t>
  </si>
  <si>
    <t>2) % actual requires pupil names and KS2 results to be entered on Pupil VA calculator tab</t>
  </si>
  <si>
    <t>3) Gap is the difference expressed as a number of pupils</t>
  </si>
  <si>
    <t>4) Pupils with writing estimates of 100+ are treated as 'estimated to achieve EXS', whereas the actual EXS score is 103+. This is due to very low estimates if based on 103+ threshold</t>
  </si>
  <si>
    <t>W</t>
  </si>
  <si>
    <t>Prior Attainment Group (PAG)</t>
  </si>
  <si>
    <t>KS1 average points score</t>
  </si>
  <si>
    <t>Average KS2 Reading Score for PAG</t>
  </si>
  <si>
    <t>Average KS2 Writing Score for PAG</t>
  </si>
  <si>
    <t>Average KS2 Maths Score for PAG</t>
  </si>
  <si>
    <t>Low</t>
  </si>
  <si>
    <t>Middle</t>
  </si>
  <si>
    <t>&gt;=1.75 to &lt;2</t>
  </si>
  <si>
    <t>High</t>
  </si>
  <si>
    <t>&gt;4 to &lt;5</t>
  </si>
  <si>
    <t>&gt;5 to &lt;6</t>
  </si>
  <si>
    <t>&gt;6 to &lt;7</t>
  </si>
  <si>
    <t>&gt;7 to &lt;8</t>
  </si>
  <si>
    <t>&gt;8 to &lt;9.5</t>
  </si>
  <si>
    <t>&gt;=9.5 to &lt;10</t>
  </si>
  <si>
    <t>Reading2</t>
  </si>
  <si>
    <t>Writing2</t>
  </si>
  <si>
    <t>Maths2</t>
  </si>
  <si>
    <t>K</t>
  </si>
  <si>
    <t>&gt;=1.5 to &lt;1.75</t>
  </si>
  <si>
    <t>&gt;=3.75 to &lt;4</t>
  </si>
  <si>
    <t>&gt;=3.5 to &lt;3.75</t>
  </si>
  <si>
    <t>&gt;=3.25 to &lt;3.5</t>
  </si>
  <si>
    <t>&gt;=3 to  &lt;3.35</t>
  </si>
  <si>
    <t>&gt;=2 to &lt;3</t>
  </si>
  <si>
    <t>0 to &lt;1.5</t>
  </si>
  <si>
    <t>BLW</t>
  </si>
  <si>
    <t>0 to &lt; 2.19</t>
  </si>
  <si>
    <t>&gt;= 2.19 to &lt; 2.56</t>
  </si>
  <si>
    <t>&gt;= 2.56 to &lt; 2.82</t>
  </si>
  <si>
    <t>&gt;= 2.82 to &lt; 3.06</t>
  </si>
  <si>
    <t>&gt;= 3.06 to &lt; 3.32</t>
  </si>
  <si>
    <t>&gt;= 3.32 to &lt; 3.56</t>
  </si>
  <si>
    <t>&gt;= 3.56 to &lt; 3.82</t>
  </si>
  <si>
    <t>&gt;= 3.82 to &lt; 4.06</t>
  </si>
  <si>
    <t>&gt;= 4.44 to &lt; 4.81</t>
  </si>
  <si>
    <t>&gt;= 4.81 to &lt;5.19</t>
  </si>
  <si>
    <t>&gt;= 5.19 to &lt; 5.69</t>
  </si>
  <si>
    <t>&gt;= 5.69 to &lt; 6.19</t>
  </si>
  <si>
    <t>&gt;= 6.19 to &lt; 7.12</t>
  </si>
  <si>
    <t>&gt;= 7.12 to &lt; 7.69</t>
  </si>
  <si>
    <t>&gt;= 7.69 to &lt; 8.26</t>
  </si>
  <si>
    <t>&gt;= 8.26 to &lt; 8.75</t>
  </si>
  <si>
    <t>&gt;= 8.75 to &lt; 9.75</t>
  </si>
  <si>
    <t>&gt;= 9.75 to &lt; 10.00</t>
  </si>
  <si>
    <t>5,.19</t>
  </si>
  <si>
    <t>&gt;= 4.06 to &lt; 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</si>
</sst>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charset val="1"/>
    </font>
    <font>
      <sz val="10"/>
      <name val="Arial"/>
      <family val="2"/>
    </font>
    <font>
      <sz val="8"/>
      <name val="Arial"/>
      <family val="2"/>
    </font>
    <font>
      <b/>
      <sz val="10"/>
      <name val="Arial"/>
      <family val="2"/>
    </font>
    <font>
      <b/>
      <sz val="14"/>
      <name val="Arial"/>
      <family val="2"/>
    </font>
    <font>
      <sz val="9"/>
      <name val="Arial"/>
      <family val="2"/>
    </font>
    <font>
      <b/>
      <sz val="9"/>
      <name val="Arial"/>
      <family val="2"/>
    </font>
    <font>
      <b/>
      <sz val="12"/>
      <name val="Arial"/>
      <family val="2"/>
    </font>
    <font>
      <b/>
      <sz val="18"/>
      <name val="Arial"/>
      <family val="2"/>
    </font>
    <font>
      <sz val="10"/>
      <name val="Arial"/>
      <family val="2"/>
    </font>
    <font>
      <sz val="14"/>
      <name val="Arial"/>
      <family val="2"/>
    </font>
    <font>
      <b/>
      <sz val="20"/>
      <name val="Arial"/>
      <family val="2"/>
    </font>
  </fonts>
  <fills count="3">
    <fill>
      <patternFill patternType="none"/>
    </fill>
    <fill>
      <patternFill patternType="gray125"/>
    </fill>
    <fill>
      <patternFill patternType="solid">
        <fgColor theme="0" tint="-0.14999847407452621"/>
        <bgColor indexed="64"/>
      </patternFill>
    </fill>
  </fills>
  <borders count="62">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auto="1"/>
      </left>
      <right style="medium">
        <color auto="1"/>
      </right>
      <top/>
      <bottom style="hair">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right/>
      <top/>
      <bottom style="hair">
        <color auto="1"/>
      </bottom>
      <diagonal/>
    </border>
    <border>
      <left style="hair">
        <color auto="1"/>
      </left>
      <right/>
      <top style="hair">
        <color auto="1"/>
      </top>
      <bottom style="hair">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thin">
        <color auto="1"/>
      </left>
      <right style="thin">
        <color auto="1"/>
      </right>
      <top style="thin">
        <color auto="1"/>
      </top>
      <bottom/>
      <diagonal/>
    </border>
    <border>
      <left style="medium">
        <color auto="1"/>
      </left>
      <right/>
      <top/>
      <bottom style="hair">
        <color auto="1"/>
      </bottom>
      <diagonal/>
    </border>
    <border>
      <left style="medium">
        <color auto="1"/>
      </left>
      <right/>
      <top style="hair">
        <color auto="1"/>
      </top>
      <bottom style="hair">
        <color auto="1"/>
      </bottom>
      <diagonal/>
    </border>
    <border>
      <left/>
      <right style="medium">
        <color auto="1"/>
      </right>
      <top/>
      <bottom style="hair">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hair">
        <color auto="1"/>
      </top>
      <bottom style="hair">
        <color auto="1"/>
      </bottom>
      <diagonal/>
    </border>
    <border>
      <left style="thin">
        <color auto="1"/>
      </left>
      <right style="thin">
        <color auto="1"/>
      </right>
      <top/>
      <bottom/>
      <diagonal/>
    </border>
    <border>
      <left/>
      <right style="thin">
        <color auto="1"/>
      </right>
      <top style="medium">
        <color indexed="64"/>
      </top>
      <bottom style="medium">
        <color indexed="64"/>
      </bottom>
      <diagonal/>
    </border>
    <border>
      <left style="thin">
        <color auto="1"/>
      </left>
      <right/>
      <top/>
      <bottom/>
      <diagonal/>
    </border>
    <border>
      <left style="thin">
        <color auto="1"/>
      </left>
      <right/>
      <top style="medium">
        <color indexed="64"/>
      </top>
      <bottom style="medium">
        <color indexed="64"/>
      </bottom>
      <diagonal/>
    </border>
    <border>
      <left style="medium">
        <color auto="1"/>
      </left>
      <right/>
      <top/>
      <bottom/>
      <diagonal/>
    </border>
    <border>
      <left/>
      <right style="medium">
        <color auto="1"/>
      </right>
      <top/>
      <bottom/>
      <diagonal/>
    </border>
    <border>
      <left/>
      <right style="medium">
        <color auto="1"/>
      </right>
      <top style="hair">
        <color auto="1"/>
      </top>
      <bottom/>
      <diagonal/>
    </border>
    <border>
      <left style="medium">
        <color auto="1"/>
      </left>
      <right style="medium">
        <color auto="1"/>
      </right>
      <top style="hair">
        <color auto="1"/>
      </top>
      <bottom/>
      <diagonal/>
    </border>
    <border>
      <left/>
      <right/>
      <top style="hair">
        <color auto="1"/>
      </top>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medium">
        <color auto="1"/>
      </left>
      <right/>
      <top style="hair">
        <color auto="1"/>
      </top>
      <bottom/>
      <diagonal/>
    </border>
    <border>
      <left style="hair">
        <color auto="1"/>
      </left>
      <right style="medium">
        <color auto="1"/>
      </right>
      <top style="hair">
        <color auto="1"/>
      </top>
      <bottom/>
      <diagonal/>
    </border>
    <border>
      <left/>
      <right style="hair">
        <color auto="1"/>
      </right>
      <top style="hair">
        <color auto="1"/>
      </top>
      <bottom/>
      <diagonal/>
    </border>
    <border>
      <left style="medium">
        <color auto="1"/>
      </left>
      <right style="hair">
        <color auto="1"/>
      </right>
      <top/>
      <bottom/>
      <diagonal/>
    </border>
    <border>
      <left/>
      <right style="hair">
        <color auto="1"/>
      </right>
      <top/>
      <bottom/>
      <diagonal/>
    </border>
    <border>
      <left style="hair">
        <color auto="1"/>
      </left>
      <right style="medium">
        <color auto="1"/>
      </right>
      <top/>
      <bottom/>
      <diagonal/>
    </border>
    <border>
      <left/>
      <right style="thin">
        <color auto="1"/>
      </right>
      <top/>
      <bottom/>
      <diagonal/>
    </border>
    <border>
      <left style="medium">
        <color auto="1"/>
      </left>
      <right/>
      <top/>
      <bottom style="medium">
        <color auto="1"/>
      </bottom>
      <diagonal/>
    </border>
    <border>
      <left style="medium">
        <color auto="1"/>
      </left>
      <right style="medium">
        <color auto="1"/>
      </right>
      <top style="medium">
        <color auto="1"/>
      </top>
      <bottom/>
      <diagonal/>
    </border>
  </borders>
  <cellStyleXfs count="3">
    <xf numFmtId="0" fontId="0" fillId="0" borderId="0">
      <alignment wrapText="1"/>
    </xf>
    <xf numFmtId="0" fontId="1" fillId="0" borderId="0"/>
    <xf numFmtId="9" fontId="9" fillId="0" borderId="0" applyFont="0" applyFill="0" applyBorder="0" applyAlignment="0" applyProtection="0"/>
  </cellStyleXfs>
  <cellXfs count="186">
    <xf numFmtId="0" fontId="0" fillId="0" borderId="0" xfId="0">
      <alignment wrapText="1"/>
    </xf>
    <xf numFmtId="164" fontId="0" fillId="0" borderId="6" xfId="0" applyNumberFormat="1" applyBorder="1">
      <alignment wrapText="1"/>
    </xf>
    <xf numFmtId="164" fontId="0" fillId="0" borderId="11" xfId="0" applyNumberFormat="1" applyBorder="1">
      <alignment wrapText="1"/>
    </xf>
    <xf numFmtId="164" fontId="0" fillId="0" borderId="5" xfId="0" applyNumberFormat="1" applyBorder="1">
      <alignment wrapText="1"/>
    </xf>
    <xf numFmtId="164" fontId="0" fillId="0" borderId="4" xfId="0" applyNumberFormat="1" applyBorder="1">
      <alignment wrapText="1"/>
    </xf>
    <xf numFmtId="0" fontId="0" fillId="0" borderId="2" xfId="0" applyBorder="1" applyAlignment="1"/>
    <xf numFmtId="0" fontId="3" fillId="0" borderId="2" xfId="0" applyFont="1" applyBorder="1" applyAlignment="1">
      <alignment horizontal="center" vertical="center"/>
    </xf>
    <xf numFmtId="164" fontId="0" fillId="0" borderId="10" xfId="0" applyNumberFormat="1" applyBorder="1">
      <alignment wrapText="1"/>
    </xf>
    <xf numFmtId="0" fontId="4" fillId="0" borderId="2" xfId="0" applyFont="1" applyBorder="1">
      <alignment wrapText="1"/>
    </xf>
    <xf numFmtId="0" fontId="4" fillId="0" borderId="2" xfId="0" applyFont="1" applyBorder="1" applyAlignment="1">
      <alignment horizontal="right" wrapText="1"/>
    </xf>
    <xf numFmtId="0" fontId="5" fillId="0" borderId="19" xfId="0" applyFont="1" applyBorder="1" applyProtection="1">
      <alignment wrapText="1"/>
      <protection locked="0"/>
    </xf>
    <xf numFmtId="0" fontId="5" fillId="0" borderId="24" xfId="0" applyFont="1" applyBorder="1" applyProtection="1">
      <alignment wrapText="1"/>
      <protection locked="0"/>
    </xf>
    <xf numFmtId="0" fontId="5" fillId="0" borderId="5" xfId="0" applyFont="1" applyBorder="1">
      <alignment wrapText="1"/>
    </xf>
    <xf numFmtId="0" fontId="5" fillId="0" borderId="9" xfId="0" applyFont="1" applyBorder="1">
      <alignment wrapText="1"/>
    </xf>
    <xf numFmtId="0" fontId="5" fillId="0" borderId="12" xfId="0" applyFont="1" applyBorder="1" applyProtection="1">
      <alignment wrapText="1"/>
      <protection locked="0"/>
    </xf>
    <xf numFmtId="0" fontId="5" fillId="0" borderId="18" xfId="0" applyFont="1" applyBorder="1" applyProtection="1">
      <alignment wrapText="1"/>
      <protection locked="0"/>
    </xf>
    <xf numFmtId="2" fontId="0" fillId="0" borderId="0" xfId="0" applyNumberFormat="1">
      <alignment wrapText="1"/>
    </xf>
    <xf numFmtId="164" fontId="0" fillId="0" borderId="9" xfId="0" applyNumberFormat="1" applyBorder="1">
      <alignment wrapText="1"/>
    </xf>
    <xf numFmtId="0" fontId="1" fillId="0" borderId="0" xfId="0" applyFont="1">
      <alignment wrapText="1"/>
    </xf>
    <xf numFmtId="0" fontId="1" fillId="0" borderId="0" xfId="1" quotePrefix="1" applyAlignment="1">
      <alignment horizontal="center"/>
    </xf>
    <xf numFmtId="0" fontId="5" fillId="2" borderId="6" xfId="0" applyFont="1" applyFill="1" applyBorder="1" applyAlignment="1" applyProtection="1">
      <alignment horizontal="right" wrapText="1"/>
      <protection locked="0"/>
    </xf>
    <xf numFmtId="0" fontId="5" fillId="2" borderId="7" xfId="0" applyFont="1" applyFill="1" applyBorder="1" applyAlignment="1" applyProtection="1">
      <alignment horizontal="right" wrapText="1"/>
      <protection locked="0"/>
    </xf>
    <xf numFmtId="0" fontId="1" fillId="0" borderId="0" xfId="0" applyFont="1" applyAlignment="1">
      <alignment horizontal="center" wrapText="1"/>
    </xf>
    <xf numFmtId="0" fontId="0" fillId="0" borderId="0" xfId="0" applyAlignment="1">
      <alignment horizontal="center" wrapText="1"/>
    </xf>
    <xf numFmtId="0" fontId="5" fillId="2" borderId="8" xfId="0" applyFont="1" applyFill="1" applyBorder="1" applyAlignment="1" applyProtection="1">
      <alignment horizontal="right" wrapText="1"/>
      <protection locked="0"/>
    </xf>
    <xf numFmtId="0" fontId="5" fillId="2" borderId="25" xfId="0" applyFont="1" applyFill="1" applyBorder="1" applyAlignment="1" applyProtection="1">
      <alignment horizontal="right" wrapText="1"/>
      <protection locked="0"/>
    </xf>
    <xf numFmtId="0" fontId="5" fillId="2" borderId="30" xfId="0" applyFont="1" applyFill="1" applyBorder="1" applyAlignment="1" applyProtection="1">
      <alignment horizontal="right" wrapText="1"/>
      <protection locked="0"/>
    </xf>
    <xf numFmtId="0" fontId="5" fillId="2" borderId="31" xfId="0" applyFont="1" applyFill="1" applyBorder="1" applyAlignment="1" applyProtection="1">
      <alignment horizontal="right" wrapText="1"/>
      <protection locked="0"/>
    </xf>
    <xf numFmtId="164" fontId="5" fillId="0" borderId="5" xfId="0" applyNumberFormat="1" applyFont="1" applyBorder="1">
      <alignment wrapText="1"/>
    </xf>
    <xf numFmtId="164" fontId="5" fillId="0" borderId="9" xfId="0" applyNumberFormat="1" applyFont="1" applyBorder="1">
      <alignment wrapText="1"/>
    </xf>
    <xf numFmtId="164" fontId="5" fillId="0" borderId="4" xfId="0" applyNumberFormat="1" applyFont="1" applyBorder="1">
      <alignment wrapText="1"/>
    </xf>
    <xf numFmtId="0" fontId="3" fillId="0" borderId="0" xfId="0" applyFont="1">
      <alignment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left" vertical="center" wrapText="1"/>
    </xf>
    <xf numFmtId="2" fontId="1" fillId="0" borderId="27" xfId="0" applyNumberFormat="1" applyFont="1" applyBorder="1" applyAlignment="1">
      <alignment horizontal="center" vertical="center"/>
    </xf>
    <xf numFmtId="2" fontId="8" fillId="0" borderId="2" xfId="0" applyNumberFormat="1" applyFont="1" applyBorder="1" applyAlignment="1">
      <alignment vertical="center"/>
    </xf>
    <xf numFmtId="0" fontId="4" fillId="0" borderId="2" xfId="0" applyFont="1" applyBorder="1" applyAlignment="1">
      <alignment vertical="center"/>
    </xf>
    <xf numFmtId="0" fontId="3" fillId="0" borderId="2" xfId="0" applyFont="1" applyBorder="1" applyAlignment="1">
      <alignment vertical="center"/>
    </xf>
    <xf numFmtId="1" fontId="0" fillId="0" borderId="2" xfId="0" applyNumberFormat="1" applyBorder="1" applyAlignment="1">
      <alignment vertical="center"/>
    </xf>
    <xf numFmtId="0" fontId="3" fillId="0" borderId="2" xfId="0" applyFont="1" applyBorder="1" applyAlignment="1">
      <alignment vertical="center" wrapText="1"/>
    </xf>
    <xf numFmtId="2" fontId="0" fillId="0" borderId="2" xfId="0" applyNumberFormat="1" applyBorder="1" applyAlignment="1">
      <alignment horizontal="right" vertical="center" wrapText="1"/>
    </xf>
    <xf numFmtId="2" fontId="1" fillId="0" borderId="2" xfId="0" applyNumberFormat="1" applyFont="1" applyBorder="1" applyAlignment="1">
      <alignment horizontal="right" vertical="center" wrapText="1"/>
    </xf>
    <xf numFmtId="164" fontId="0" fillId="0" borderId="5" xfId="0" applyNumberForma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164" fontId="0" fillId="0" borderId="6" xfId="0" applyNumberFormat="1" applyBorder="1" applyAlignment="1">
      <alignment horizontal="center" wrapText="1"/>
    </xf>
    <xf numFmtId="0" fontId="0" fillId="0" borderId="7" xfId="0" applyBorder="1" applyAlignment="1">
      <alignment horizontal="center" wrapText="1"/>
    </xf>
    <xf numFmtId="0" fontId="0" fillId="0" borderId="11" xfId="0" applyBorder="1" applyAlignment="1">
      <alignment horizontal="center" wrapText="1"/>
    </xf>
    <xf numFmtId="0" fontId="10" fillId="0" borderId="2" xfId="0" applyFont="1" applyBorder="1">
      <alignment wrapText="1"/>
    </xf>
    <xf numFmtId="0" fontId="10" fillId="0" borderId="2" xfId="0" applyFont="1" applyBorder="1" applyAlignment="1">
      <alignment horizontal="center" wrapText="1"/>
    </xf>
    <xf numFmtId="0" fontId="1" fillId="0" borderId="0" xfId="0" applyFont="1" applyAlignment="1"/>
    <xf numFmtId="9" fontId="10" fillId="0" borderId="2" xfId="2" applyFont="1" applyBorder="1" applyAlignment="1">
      <alignment horizontal="right" wrapText="1"/>
    </xf>
    <xf numFmtId="9" fontId="10" fillId="0" borderId="2" xfId="0" applyNumberFormat="1" applyFont="1" applyBorder="1" applyAlignment="1">
      <alignment horizontal="right" wrapText="1"/>
    </xf>
    <xf numFmtId="0" fontId="11" fillId="0" borderId="0" xfId="0" applyFont="1" applyAlignment="1">
      <alignment vertical="center" wrapText="1"/>
    </xf>
    <xf numFmtId="1" fontId="6" fillId="0" borderId="11" xfId="0" applyNumberFormat="1" applyFont="1" applyBorder="1" applyAlignment="1">
      <alignment horizontal="center" wrapText="1"/>
    </xf>
    <xf numFmtId="164" fontId="5" fillId="0" borderId="6" xfId="0" applyNumberFormat="1" applyFont="1" applyBorder="1" applyAlignment="1">
      <alignment horizontal="center" wrapText="1"/>
    </xf>
    <xf numFmtId="0" fontId="7" fillId="2" borderId="0" xfId="0" applyFont="1" applyFill="1" applyAlignment="1">
      <alignment horizontal="center" vertical="center"/>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right" wrapText="1"/>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30" xfId="0" applyFont="1" applyFill="1" applyBorder="1" applyAlignment="1" applyProtection="1">
      <alignment horizontal="center"/>
      <protection locked="0"/>
    </xf>
    <xf numFmtId="0" fontId="5" fillId="2" borderId="8" xfId="0"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0" fontId="5" fillId="2" borderId="31" xfId="0" applyFont="1" applyFill="1" applyBorder="1" applyAlignment="1" applyProtection="1">
      <alignment horizontal="center"/>
      <protection locked="0"/>
    </xf>
    <xf numFmtId="0" fontId="5" fillId="2" borderId="25"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0" fillId="0" borderId="2" xfId="0" applyBorder="1">
      <alignment wrapText="1"/>
    </xf>
    <xf numFmtId="0" fontId="3" fillId="0" borderId="0" xfId="0" applyFont="1" applyAlignment="1"/>
    <xf numFmtId="2" fontId="0" fillId="0" borderId="2" xfId="0" applyNumberFormat="1" applyBorder="1">
      <alignment wrapText="1"/>
    </xf>
    <xf numFmtId="0" fontId="3" fillId="0" borderId="2" xfId="0" applyFont="1" applyBorder="1" applyAlignment="1">
      <alignment horizontal="center" wrapText="1"/>
    </xf>
    <xf numFmtId="0" fontId="0" fillId="0" borderId="0" xfId="0" applyAlignment="1"/>
    <xf numFmtId="0" fontId="3" fillId="0" borderId="0" xfId="0" applyFont="1" applyAlignment="1">
      <alignment horizontal="left"/>
    </xf>
    <xf numFmtId="164" fontId="0" fillId="0" borderId="0" xfId="0" applyNumberFormat="1">
      <alignment wrapText="1"/>
    </xf>
    <xf numFmtId="164" fontId="0" fillId="0" borderId="24" xfId="0" applyNumberFormat="1" applyBorder="1">
      <alignment wrapText="1"/>
    </xf>
    <xf numFmtId="164" fontId="0" fillId="0" borderId="18" xfId="0" applyNumberFormat="1" applyBorder="1">
      <alignment wrapText="1"/>
    </xf>
    <xf numFmtId="164" fontId="0" fillId="0" borderId="30" xfId="0" applyNumberFormat="1" applyBorder="1">
      <alignment wrapText="1"/>
    </xf>
    <xf numFmtId="164" fontId="0" fillId="0" borderId="32" xfId="0" applyNumberFormat="1" applyBorder="1">
      <alignment wrapText="1"/>
    </xf>
    <xf numFmtId="164" fontId="0" fillId="0" borderId="31" xfId="0" applyNumberFormat="1" applyBorder="1">
      <alignment wrapText="1"/>
    </xf>
    <xf numFmtId="164" fontId="0" fillId="0" borderId="40" xfId="0" applyNumberFormat="1" applyBorder="1">
      <alignment wrapText="1"/>
    </xf>
    <xf numFmtId="0" fontId="4" fillId="0" borderId="0" xfId="0" applyFont="1">
      <alignment wrapText="1"/>
    </xf>
    <xf numFmtId="0" fontId="4" fillId="0" borderId="0" xfId="0" applyFont="1" applyAlignment="1">
      <alignment horizontal="right" wrapText="1"/>
    </xf>
    <xf numFmtId="0" fontId="0" fillId="0" borderId="41"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43" xfId="0" applyBorder="1" applyAlignment="1">
      <alignment horizontal="center" vertical="center" wrapText="1"/>
    </xf>
    <xf numFmtId="0" fontId="0" fillId="0" borderId="39" xfId="0" applyBorder="1" applyAlignment="1">
      <alignment horizontal="center" vertical="center" wrapText="1"/>
    </xf>
    <xf numFmtId="0" fontId="6" fillId="2" borderId="36" xfId="0" applyFont="1" applyFill="1" applyBorder="1" applyAlignment="1">
      <alignment horizontal="center" vertical="center" wrapText="1"/>
    </xf>
    <xf numFmtId="0" fontId="1" fillId="0" borderId="35" xfId="0" applyFont="1" applyBorder="1" applyAlignment="1">
      <alignment horizontal="center" vertical="center" wrapText="1"/>
    </xf>
    <xf numFmtId="0" fontId="5" fillId="0" borderId="32" xfId="0" applyFont="1" applyBorder="1" applyProtection="1">
      <alignment wrapText="1"/>
      <protection locked="0"/>
    </xf>
    <xf numFmtId="0" fontId="5" fillId="0" borderId="40" xfId="0" applyFont="1" applyBorder="1" applyProtection="1">
      <alignment wrapText="1"/>
      <protection locked="0"/>
    </xf>
    <xf numFmtId="0" fontId="0" fillId="0" borderId="8" xfId="0" applyBorder="1" applyAlignment="1">
      <alignment horizontal="center" wrapText="1"/>
    </xf>
    <xf numFmtId="0" fontId="0" fillId="0" borderId="25" xfId="0" applyBorder="1" applyAlignment="1">
      <alignment horizontal="center" wrapText="1"/>
    </xf>
    <xf numFmtId="0" fontId="5" fillId="0" borderId="47" xfId="0" applyFont="1" applyBorder="1" applyProtection="1">
      <alignment wrapText="1"/>
      <protection locked="0"/>
    </xf>
    <xf numFmtId="0" fontId="5" fillId="0" borderId="48" xfId="0" applyFont="1" applyBorder="1" applyProtection="1">
      <alignment wrapText="1"/>
      <protection locked="0"/>
    </xf>
    <xf numFmtId="0" fontId="5" fillId="0" borderId="49" xfId="0" applyFont="1" applyBorder="1" applyProtection="1">
      <alignment wrapText="1"/>
      <protection locked="0"/>
    </xf>
    <xf numFmtId="0" fontId="5" fillId="2" borderId="50" xfId="0" applyFont="1" applyFill="1" applyBorder="1" applyAlignment="1" applyProtection="1">
      <alignment horizontal="right" wrapText="1"/>
      <protection locked="0"/>
    </xf>
    <xf numFmtId="0" fontId="5" fillId="2" borderId="51" xfId="0" applyFont="1" applyFill="1" applyBorder="1" applyAlignment="1" applyProtection="1">
      <alignment horizontal="right" wrapText="1"/>
      <protection locked="0"/>
    </xf>
    <xf numFmtId="0" fontId="5" fillId="2" borderId="52" xfId="0" applyFont="1" applyFill="1" applyBorder="1" applyAlignment="1" applyProtection="1">
      <alignment horizontal="right" wrapText="1"/>
      <protection locked="0"/>
    </xf>
    <xf numFmtId="164" fontId="5" fillId="0" borderId="56" xfId="0" applyNumberFormat="1" applyFont="1" applyBorder="1">
      <alignment wrapText="1"/>
    </xf>
    <xf numFmtId="164" fontId="5" fillId="0" borderId="57" xfId="0" applyNumberFormat="1" applyFont="1" applyBorder="1">
      <alignment wrapText="1"/>
    </xf>
    <xf numFmtId="164" fontId="5" fillId="0" borderId="58" xfId="0" applyNumberFormat="1" applyFont="1" applyBorder="1">
      <alignment wrapText="1"/>
    </xf>
    <xf numFmtId="164" fontId="5" fillId="0" borderId="50" xfId="0" applyNumberFormat="1" applyFont="1" applyBorder="1" applyAlignment="1">
      <alignment horizontal="center" wrapText="1"/>
    </xf>
    <xf numFmtId="1" fontId="6" fillId="0" borderId="54" xfId="0" applyNumberFormat="1" applyFont="1" applyBorder="1" applyAlignment="1">
      <alignment horizontal="center" wrapText="1"/>
    </xf>
    <xf numFmtId="0" fontId="5" fillId="0" borderId="56" xfId="0" applyFont="1" applyBorder="1">
      <alignment wrapText="1"/>
    </xf>
    <xf numFmtId="0" fontId="5" fillId="0" borderId="57" xfId="0" applyFont="1" applyBorder="1">
      <alignment wrapText="1"/>
    </xf>
    <xf numFmtId="0" fontId="5" fillId="2" borderId="50" xfId="0" applyFont="1" applyFill="1" applyBorder="1" applyAlignment="1" applyProtection="1">
      <alignment horizontal="center" vertical="center"/>
      <protection locked="0"/>
    </xf>
    <xf numFmtId="0" fontId="5" fillId="2" borderId="51"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164" fontId="0" fillId="0" borderId="55" xfId="0" applyNumberFormat="1" applyBorder="1">
      <alignment wrapText="1"/>
    </xf>
    <xf numFmtId="164" fontId="0" fillId="0" borderId="50" xfId="0" applyNumberFormat="1" applyBorder="1">
      <alignment wrapText="1"/>
    </xf>
    <xf numFmtId="164" fontId="0" fillId="0" borderId="54" xfId="0" applyNumberFormat="1" applyBorder="1">
      <alignment wrapText="1"/>
    </xf>
    <xf numFmtId="164" fontId="0" fillId="0" borderId="53" xfId="0" applyNumberFormat="1" applyBorder="1">
      <alignment wrapText="1"/>
    </xf>
    <xf numFmtId="164" fontId="0" fillId="0" borderId="49" xfId="0" applyNumberFormat="1" applyBorder="1">
      <alignment wrapText="1"/>
    </xf>
    <xf numFmtId="164" fontId="0" fillId="0" borderId="47" xfId="0" applyNumberFormat="1" applyBorder="1">
      <alignment wrapText="1"/>
    </xf>
    <xf numFmtId="164" fontId="0" fillId="0" borderId="50" xfId="0" applyNumberFormat="1" applyBorder="1" applyAlignment="1">
      <alignment horizontal="center" wrapText="1"/>
    </xf>
    <xf numFmtId="0" fontId="0" fillId="0" borderId="51" xfId="0" applyBorder="1" applyAlignment="1">
      <alignment horizontal="center" wrapText="1"/>
    </xf>
    <xf numFmtId="0" fontId="0" fillId="0" borderId="52" xfId="0" applyBorder="1" applyAlignment="1">
      <alignment horizontal="center" wrapText="1"/>
    </xf>
    <xf numFmtId="0" fontId="5" fillId="0" borderId="24" xfId="0" applyFont="1" applyBorder="1">
      <alignment wrapText="1"/>
    </xf>
    <xf numFmtId="0" fontId="0" fillId="0" borderId="59" xfId="0" applyBorder="1" applyAlignment="1">
      <alignment horizontal="center" vertical="center" wrapText="1"/>
    </xf>
    <xf numFmtId="0" fontId="6" fillId="2" borderId="35"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9" xfId="0" applyFont="1" applyBorder="1" applyAlignment="1">
      <alignment horizontal="center" vertical="center" wrapText="1"/>
    </xf>
    <xf numFmtId="164" fontId="0" fillId="0" borderId="9" xfId="0" applyNumberFormat="1" applyBorder="1" applyAlignment="1">
      <alignment horizontal="center" wrapText="1"/>
    </xf>
    <xf numFmtId="164" fontId="0" fillId="0" borderId="10" xfId="0" applyNumberFormat="1" applyBorder="1" applyAlignment="1">
      <alignment horizontal="center" wrapText="1"/>
    </xf>
    <xf numFmtId="0" fontId="5" fillId="0" borderId="61" xfId="0" applyFont="1" applyBorder="1" applyAlignment="1">
      <alignment horizontal="center" vertical="center" wrapText="1"/>
    </xf>
    <xf numFmtId="0" fontId="5" fillId="0" borderId="22" xfId="0" applyFont="1" applyBorder="1" applyAlignment="1">
      <alignment horizontal="center" vertical="center" wrapText="1"/>
    </xf>
    <xf numFmtId="164" fontId="5" fillId="0" borderId="5" xfId="0" applyNumberFormat="1" applyFont="1" applyBorder="1" applyAlignment="1">
      <alignment horizontal="center" wrapText="1"/>
    </xf>
    <xf numFmtId="1" fontId="6" fillId="0" borderId="4" xfId="0" applyNumberFormat="1" applyFont="1" applyBorder="1" applyAlignment="1">
      <alignment horizontal="center" wrapText="1"/>
    </xf>
    <xf numFmtId="0" fontId="6" fillId="0" borderId="27"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0" borderId="39" xfId="0" applyFont="1" applyBorder="1" applyAlignment="1">
      <alignment horizontal="center" vertical="center" wrapText="1"/>
    </xf>
    <xf numFmtId="0" fontId="5" fillId="0" borderId="0" xfId="0" applyFont="1">
      <alignment wrapText="1"/>
    </xf>
    <xf numFmtId="164" fontId="0" fillId="0" borderId="55" xfId="0" applyNumberFormat="1" applyBorder="1" applyAlignment="1">
      <alignment horizontal="center" wrapText="1"/>
    </xf>
    <xf numFmtId="0" fontId="0" fillId="0" borderId="54" xfId="0" applyBorder="1" applyAlignment="1">
      <alignment horizontal="center" wrapText="1"/>
    </xf>
    <xf numFmtId="1" fontId="10" fillId="0" borderId="2" xfId="2" applyNumberFormat="1" applyFont="1" applyBorder="1" applyAlignment="1">
      <alignment horizontal="right" wrapText="1"/>
    </xf>
    <xf numFmtId="0" fontId="0" fillId="0" borderId="0" xfId="0" applyAlignment="1">
      <alignment horizontal="left"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Alignment="1">
      <alignment horizontal="center" vertical="center" wrapText="1"/>
    </xf>
    <xf numFmtId="0" fontId="3" fillId="0" borderId="4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2" xfId="0" applyFont="1" applyBorder="1" applyAlignment="1">
      <alignment horizontal="center" wrapText="1"/>
    </xf>
    <xf numFmtId="0" fontId="3" fillId="0" borderId="44" xfId="0" applyFont="1" applyBorder="1" applyAlignment="1">
      <alignment horizontal="center" wrapText="1"/>
    </xf>
    <xf numFmtId="0" fontId="6" fillId="0" borderId="2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7" fillId="2" borderId="0" xfId="0" applyFont="1" applyFill="1" applyAlignment="1">
      <alignment horizontal="center" vertical="center"/>
    </xf>
    <xf numFmtId="0" fontId="6" fillId="2" borderId="22" xfId="0" applyFont="1" applyFill="1" applyBorder="1" applyAlignment="1">
      <alignment horizontal="center" wrapText="1"/>
    </xf>
    <xf numFmtId="0" fontId="6" fillId="2" borderId="23" xfId="0" applyFont="1" applyFill="1" applyBorder="1" applyAlignment="1">
      <alignment horizont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1" fillId="0" borderId="2" xfId="0" applyFont="1" applyBorder="1" applyAlignment="1">
      <alignment horizontal="center" vertical="center" wrapText="1"/>
    </xf>
  </cellXfs>
  <cellStyles count="3">
    <cellStyle name="Normal" xfId="0" builtinId="0"/>
    <cellStyle name="Normal_VA estimate generator" xfId="1" xr:uid="{00000000-0005-0000-0000-000001000000}"/>
    <cellStyle name="Per cent" xfId="2" builtinId="5"/>
  </cellStyles>
  <dxfs count="52">
    <dxf>
      <alignment horizontal="center" vertical="bottom" textRotation="0" wrapText="1" indent="0" justifyLastLine="0" shrinkToFit="0" readingOrder="0"/>
      <border diagonalUp="0" diagonalDown="0">
        <left style="hair">
          <color auto="1"/>
        </left>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164" formatCode="0.0"/>
      <alignment horizontal="center" vertical="bottom" textRotation="0" wrapText="1" indent="0" justifyLastLine="0" shrinkToFit="0" readingOrder="0"/>
      <border diagonalUp="0" diagonalDown="0">
        <left style="medium">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medium">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164" formatCode="0.0"/>
      <alignment horizontal="center" vertical="bottom" textRotation="0" wrapText="1" indent="0" justifyLastLine="0" shrinkToFit="0" readingOrder="0"/>
      <border diagonalUp="0" diagonalDown="0">
        <left style="medium">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medium">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164" formatCode="0.0"/>
      <alignment horizontal="center" vertical="bottom" textRotation="0" wrapText="1" indent="0" justifyLastLine="0" shrinkToFit="0" readingOrder="0"/>
      <border diagonalUp="0" diagonalDown="0">
        <left style="medium">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medium">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164" formatCode="0.0"/>
      <alignment horizontal="center" vertical="bottom" textRotation="0" wrapText="1" indent="0" justifyLastLine="0" shrinkToFit="0" readingOrder="0"/>
      <border diagonalUp="0" diagonalDown="0">
        <left/>
        <right style="hair">
          <color auto="1"/>
        </right>
        <top style="hair">
          <color auto="1"/>
        </top>
        <bottom style="hair">
          <color auto="1"/>
        </bottom>
        <vertical/>
        <horizontal/>
      </border>
    </dxf>
    <dxf>
      <numFmt numFmtId="164" formatCode="0.0"/>
      <border diagonalUp="0" diagonalDown="0">
        <left/>
        <right style="medium">
          <color auto="1"/>
        </right>
        <top style="hair">
          <color auto="1"/>
        </top>
        <bottom style="hair">
          <color auto="1"/>
        </bottom>
        <vertical/>
        <horizontal/>
      </border>
    </dxf>
    <dxf>
      <numFmt numFmtId="164" formatCode="0.0"/>
      <border diagonalUp="0" diagonalDown="0">
        <left/>
        <right/>
        <top style="hair">
          <color auto="1"/>
        </top>
        <bottom style="hair">
          <color auto="1"/>
        </bottom>
        <vertical/>
        <horizontal/>
      </border>
    </dxf>
    <dxf>
      <numFmt numFmtId="164" formatCode="0.0"/>
      <border diagonalUp="0" diagonalDown="0">
        <left style="medium">
          <color auto="1"/>
        </left>
        <right/>
        <top style="hair">
          <color auto="1"/>
        </top>
        <bottom style="hair">
          <color auto="1"/>
        </bottom>
        <vertical/>
        <horizontal/>
      </border>
    </dxf>
    <dxf>
      <numFmt numFmtId="164" formatCode="0.0"/>
      <border diagonalUp="0" diagonalDown="0">
        <left/>
        <right/>
        <top style="hair">
          <color auto="1"/>
        </top>
        <bottom style="hair">
          <color auto="1"/>
        </bottom>
        <vertical/>
        <horizontal/>
      </border>
    </dxf>
    <dxf>
      <numFmt numFmtId="164" formatCode="0.0"/>
      <border diagonalUp="0" diagonalDown="0">
        <left/>
        <right/>
        <top style="hair">
          <color auto="1"/>
        </top>
        <bottom style="hair">
          <color auto="1"/>
        </bottom>
        <vertical/>
        <horizontal/>
      </border>
    </dxf>
    <dxf>
      <numFmt numFmtId="164" formatCode="0.0"/>
      <border diagonalUp="0" diagonalDown="0">
        <left/>
        <right/>
        <top style="hair">
          <color auto="1"/>
        </top>
        <bottom style="hair">
          <color auto="1"/>
        </bottom>
        <vertical/>
        <horizontal/>
      </border>
    </dxf>
    <dxf>
      <numFmt numFmtId="164" formatCode="0.0"/>
      <border diagonalUp="0" diagonalDown="0">
        <left style="hair">
          <color auto="1"/>
        </left>
        <right style="medium">
          <color auto="1"/>
        </right>
        <top style="hair">
          <color auto="1"/>
        </top>
        <bottom style="hair">
          <color auto="1"/>
        </bottom>
        <vertical/>
        <horizontal/>
      </border>
    </dxf>
    <dxf>
      <numFmt numFmtId="164" formatCode="0.0"/>
      <border diagonalUp="0" diagonalDown="0">
        <left/>
        <right style="hair">
          <color auto="1"/>
        </right>
        <top style="hair">
          <color auto="1"/>
        </top>
        <bottom style="hair">
          <color auto="1"/>
        </bottom>
        <vertical/>
        <horizontal/>
      </border>
    </dxf>
    <dxf>
      <numFmt numFmtId="164" formatCode="0.0"/>
      <border diagonalUp="0" diagonalDown="0">
        <left style="medium">
          <color auto="1"/>
        </left>
        <right style="hair">
          <color auto="1"/>
        </right>
        <top style="hair">
          <color auto="1"/>
        </top>
        <bottom style="hair">
          <color auto="1"/>
        </bottom>
        <vertical/>
        <horizontal/>
      </border>
    </dxf>
    <dxf>
      <numFmt numFmtId="164" formatCode="0.0"/>
      <border diagonalUp="0" diagonalDown="0">
        <left style="hair">
          <color auto="1"/>
        </left>
        <right style="medium">
          <color auto="1"/>
        </right>
        <top style="hair">
          <color auto="1"/>
        </top>
        <bottom style="hair">
          <color auto="1"/>
        </bottom>
        <vertical/>
        <horizontal/>
      </border>
    </dxf>
    <dxf>
      <numFmt numFmtId="164" formatCode="0.0"/>
      <border diagonalUp="0" diagonalDown="0">
        <left/>
        <right style="hair">
          <color auto="1"/>
        </right>
        <top style="hair">
          <color auto="1"/>
        </top>
        <bottom style="hair">
          <color auto="1"/>
        </bottom>
        <vertical/>
        <horizontal/>
      </border>
    </dxf>
    <dxf>
      <numFmt numFmtId="164" formatCode="0.0"/>
      <border diagonalUp="0" diagonalDown="0">
        <left style="medium">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hair">
          <color auto="1"/>
        </left>
        <right style="medium">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medium">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border diagonalUp="0" diagonalDown="0">
        <left/>
        <right/>
        <top/>
        <bottom style="hair">
          <color auto="1"/>
        </bottom>
        <vertical/>
        <horizontal/>
      </border>
      <protection locked="1" hidden="0"/>
    </dxf>
    <dxf>
      <font>
        <b val="0"/>
        <i val="0"/>
        <strike val="0"/>
        <condense val="0"/>
        <extend val="0"/>
        <outline val="0"/>
        <shadow val="0"/>
        <u val="none"/>
        <vertAlign val="baseline"/>
        <sz val="9"/>
        <color auto="1"/>
        <name val="Arial"/>
        <family val="2"/>
        <scheme val="none"/>
      </font>
      <numFmt numFmtId="0" formatCode="General"/>
      <border diagonalUp="0" diagonalDown="0">
        <left/>
        <right style="hair">
          <color auto="1"/>
        </right>
        <top/>
        <bottom style="hair">
          <color auto="1"/>
        </bottom>
        <vertical/>
        <horizontal/>
      </border>
      <protection locked="1" hidden="0"/>
    </dxf>
    <dxf>
      <font>
        <b val="0"/>
        <i val="0"/>
        <strike val="0"/>
        <condense val="0"/>
        <extend val="0"/>
        <outline val="0"/>
        <shadow val="0"/>
        <u val="none"/>
        <vertAlign val="baseline"/>
        <sz val="9"/>
        <color auto="1"/>
        <name val="Arial"/>
        <family val="2"/>
        <scheme val="none"/>
      </font>
      <numFmt numFmtId="0" formatCode="General"/>
      <border diagonalUp="0" diagonalDown="0">
        <left style="medium">
          <color auto="1"/>
        </left>
        <right style="hair">
          <color auto="1"/>
        </right>
        <top/>
        <bottom style="hair">
          <color auto="1"/>
        </bottom>
        <vertical/>
        <horizontal/>
      </border>
      <protection locked="1" hidden="0"/>
    </dxf>
    <dxf>
      <font>
        <b/>
        <i val="0"/>
        <strike val="0"/>
        <condense val="0"/>
        <extend val="0"/>
        <outline val="0"/>
        <shadow val="0"/>
        <u val="none"/>
        <vertAlign val="baseline"/>
        <sz val="9"/>
        <color auto="1"/>
        <name val="Arial"/>
        <family val="2"/>
        <scheme val="none"/>
      </font>
      <numFmt numFmtId="1" formatCode="0"/>
      <alignment horizontal="center" vertical="bottom" textRotation="0" wrapText="1" indent="0" justifyLastLine="0" shrinkToFit="0" readingOrder="0"/>
      <border diagonalUp="0" diagonalDown="0">
        <left style="hair">
          <color auto="1"/>
        </left>
        <right style="medium">
          <color auto="1"/>
        </right>
        <top style="hair">
          <color auto="1"/>
        </top>
        <bottom style="hair">
          <color auto="1"/>
        </bottom>
        <vertical/>
        <horizontal/>
      </border>
    </dxf>
    <dxf>
      <font>
        <b val="0"/>
        <i val="0"/>
        <strike val="0"/>
        <condense val="0"/>
        <extend val="0"/>
        <outline val="0"/>
        <shadow val="0"/>
        <u val="none"/>
        <vertAlign val="baseline"/>
        <sz val="9"/>
        <color auto="1"/>
        <name val="Arial"/>
        <family val="2"/>
        <scheme val="none"/>
      </font>
      <numFmt numFmtId="164" formatCode="0.0"/>
      <alignment horizontal="center" vertical="bottom" textRotation="0" wrapText="1" indent="0" justifyLastLine="0" shrinkToFit="0" readingOrder="0"/>
      <border diagonalUp="0" diagonalDown="0">
        <left style="medium">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family val="2"/>
        <scheme val="none"/>
      </font>
      <numFmt numFmtId="164" formatCode="0.0"/>
      <border diagonalUp="0" diagonalDown="0">
        <left style="hair">
          <color auto="1"/>
        </left>
        <right style="medium">
          <color auto="1"/>
        </right>
        <top/>
        <bottom style="hair">
          <color auto="1"/>
        </bottom>
        <vertical/>
        <horizontal/>
      </border>
    </dxf>
    <dxf>
      <font>
        <b val="0"/>
        <i val="0"/>
        <strike val="0"/>
        <condense val="0"/>
        <extend val="0"/>
        <outline val="0"/>
        <shadow val="0"/>
        <u val="none"/>
        <vertAlign val="baseline"/>
        <sz val="9"/>
        <color auto="1"/>
        <name val="Arial"/>
        <family val="2"/>
        <scheme val="none"/>
      </font>
      <numFmt numFmtId="164" formatCode="0.0"/>
      <border diagonalUp="0" diagonalDown="0">
        <left/>
        <right style="hair">
          <color auto="1"/>
        </right>
        <top/>
        <bottom style="hair">
          <color auto="1"/>
        </bottom>
        <vertical/>
        <horizontal/>
      </border>
      <protection locked="1" hidden="0"/>
    </dxf>
    <dxf>
      <font>
        <b val="0"/>
        <i val="0"/>
        <strike val="0"/>
        <condense val="0"/>
        <extend val="0"/>
        <outline val="0"/>
        <shadow val="0"/>
        <u val="none"/>
        <vertAlign val="baseline"/>
        <sz val="9"/>
        <color auto="1"/>
        <name val="Arial"/>
        <family val="2"/>
        <scheme val="none"/>
      </font>
      <numFmt numFmtId="164" formatCode="0.0"/>
      <border diagonalUp="0" diagonalDown="0">
        <left/>
        <right style="hair">
          <color auto="1"/>
        </right>
        <top/>
        <bottom style="hair">
          <color auto="1"/>
        </bottom>
        <vertical/>
        <horizontal/>
      </border>
      <protection locked="1" hidden="0"/>
    </dxf>
    <dxf>
      <font>
        <b val="0"/>
        <i val="0"/>
        <strike val="0"/>
        <condense val="0"/>
        <extend val="0"/>
        <outline val="0"/>
        <shadow val="0"/>
        <u val="none"/>
        <vertAlign val="baseline"/>
        <sz val="9"/>
        <color auto="1"/>
        <name val="Arial"/>
        <family val="2"/>
        <scheme val="none"/>
      </font>
      <numFmt numFmtId="164" formatCode="0.0"/>
      <border diagonalUp="0" diagonalDown="0">
        <left style="medium">
          <color auto="1"/>
        </left>
        <right style="hair">
          <color auto="1"/>
        </right>
        <top/>
        <bottom style="hair">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right" vertical="bottom"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right" vertical="bottom"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right" vertical="bottom" textRotation="0" wrapText="1" indent="0" justifyLastLine="0" shrinkToFit="0" readingOrder="0"/>
      <border diagonalUp="0" diagonalDown="0">
        <left style="medium">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style="medium">
          <color auto="1"/>
        </left>
        <right style="medium">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family val="2"/>
        <scheme val="none"/>
      </font>
      <border diagonalUp="0" diagonalDown="0">
        <left/>
        <right style="medium">
          <color auto="1"/>
        </right>
        <top style="hair">
          <color auto="1"/>
        </top>
        <bottom style="hair">
          <color auto="1"/>
        </bottom>
        <vertical/>
        <horizontal/>
      </border>
      <protection locked="0" hidden="0"/>
    </dxf>
    <dxf>
      <border outline="0">
        <left style="medium">
          <color auto="1"/>
        </left>
        <right style="medium">
          <color auto="1"/>
        </right>
        <top style="medium">
          <color indexed="64"/>
        </top>
        <bottom style="medium">
          <color auto="1"/>
        </bottom>
      </border>
    </dxf>
    <dxf>
      <border outline="0">
        <bottom style="medium">
          <color auto="1"/>
        </bottom>
      </border>
    </dxf>
    <dxf>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v.uk/government/publications/primary-school-accountability/primary-school-accountability-in-2026-technical-guide" TargetMode="External"/></Relationships>
</file>

<file path=xl/drawings/drawing1.xml><?xml version="1.0" encoding="utf-8"?>
<xdr:wsDr xmlns:xdr="http://schemas.openxmlformats.org/drawingml/2006/spreadsheetDrawing" xmlns:a="http://schemas.openxmlformats.org/drawingml/2006/main">
  <xdr:twoCellAnchor>
    <xdr:from>
      <xdr:col>0</xdr:col>
      <xdr:colOff>285749</xdr:colOff>
      <xdr:row>1</xdr:row>
      <xdr:rowOff>47623</xdr:rowOff>
    </xdr:from>
    <xdr:to>
      <xdr:col>15</xdr:col>
      <xdr:colOff>323850</xdr:colOff>
      <xdr:row>74</xdr:row>
      <xdr:rowOff>69273</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285749" y="207817"/>
          <a:ext cx="9454863" cy="1171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t>Created by James Pembroke, Insight</a:t>
          </a:r>
        </a:p>
        <a:p>
          <a:endParaRPr lang="en-GB" sz="1100" b="1"/>
        </a:p>
        <a:p>
          <a:r>
            <a:rPr lang="en-GB" sz="1100" b="1"/>
            <a:t>www.insightinform.co.uk</a:t>
          </a:r>
        </a:p>
        <a:p>
          <a:endParaRPr lang="en-GB" sz="1100" b="1" baseline="0"/>
        </a:p>
        <a:p>
          <a:r>
            <a:rPr lang="en-GB" sz="1100" b="1" baseline="0"/>
            <a:t>www.insighttracking.com</a:t>
          </a:r>
        </a:p>
        <a:p>
          <a:endParaRPr lang="en-GB" sz="1100" b="1" baseline="0"/>
        </a:p>
        <a:p>
          <a:r>
            <a:rPr lang="en-GB" sz="1100" b="1" baseline="0"/>
            <a:t>james.pembroke@equin.co.uk</a:t>
          </a:r>
        </a:p>
        <a:p>
          <a:endParaRPr lang="en-GB" sz="1100" b="1" baseline="0"/>
        </a:p>
        <a:p>
          <a:r>
            <a:rPr lang="en-GB" sz="1100" b="0" baseline="0"/>
            <a:t>Unlock password: </a:t>
          </a:r>
          <a:r>
            <a:rPr lang="en-GB" sz="1600" b="1" baseline="0"/>
            <a:t>primary</a:t>
          </a:r>
          <a:endParaRPr lang="en-GB" sz="1100" b="1" baseline="0"/>
        </a:p>
        <a:p>
          <a:pPr marL="0" marR="0" indent="0" defTabSz="914400" eaLnBrk="1" fontAlgn="auto" latinLnBrk="0" hangingPunct="1">
            <a:lnSpc>
              <a:spcPct val="100000"/>
            </a:lnSpc>
            <a:spcBef>
              <a:spcPts val="0"/>
            </a:spcBef>
            <a:spcAft>
              <a:spcPts val="0"/>
            </a:spcAft>
            <a:buClrTx/>
            <a:buSzTx/>
            <a:buFontTx/>
            <a:buNone/>
            <a:tabLst/>
            <a:defRPr/>
          </a:pPr>
          <a:endParaRPr lang="en-GB" sz="1100" b="1"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mn-lt"/>
              <a:ea typeface="+mn-ea"/>
              <a:cs typeface="+mn-cs"/>
            </a:rPr>
            <a:t>September 2026</a:t>
          </a:r>
          <a:endParaRPr lang="en-GB" sz="1100" b="1">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About</a:t>
          </a:r>
          <a:r>
            <a:rPr lang="en-GB" sz="1100" b="1" baseline="0">
              <a:solidFill>
                <a:schemeClr val="dk1"/>
              </a:solidFill>
              <a:latin typeface="+mn-lt"/>
              <a:ea typeface="+mn-ea"/>
              <a:cs typeface="+mn-cs"/>
            </a:rPr>
            <a:t> this tool:</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This VA calculator follows the methology set out in the DfE primary accountability guidance 2026. It contains the latest prior attainment groupings and benchmark estimates and corrects the error in the checking data that caused middle prior attaining pupils to be incorrectly classified as High PA. Note: some important aspects of the primary accountability guidance still refer to 2023 methodology (e.g. the standard deviations and the extreme negative floor thresholds have not been updated) so this tool is liable to change.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You can use this VA calculator to help understand KS1-2 progress and explore the impact of particular pupils on whole school data. To remove a pupil from performance measures just delete their results (you don't need to delete the entire). The tool will then recalculate results and the confidence intervals used to determine statistical significance.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Please</a:t>
          </a:r>
          <a:r>
            <a:rPr lang="en-GB" sz="1100" b="1" baseline="0">
              <a:solidFill>
                <a:schemeClr val="dk1"/>
              </a:solidFill>
              <a:effectLst/>
              <a:latin typeface="+mn-lt"/>
              <a:ea typeface="+mn-ea"/>
              <a:cs typeface="+mn-cs"/>
            </a:rPr>
            <a:t> download and save a copy. Do not try to use the online version. </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mn-lt"/>
              <a:ea typeface="+mn-ea"/>
              <a:cs typeface="+mn-cs"/>
            </a:rPr>
            <a:t>Copy &amp; Paste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If copying and pasting data into the VA calculator (e.g from </a:t>
          </a:r>
          <a:r>
            <a:rPr lang="en-GB" sz="1100" b="1" baseline="0">
              <a:solidFill>
                <a:schemeClr val="dk1"/>
              </a:solidFill>
              <a:latin typeface="+mn-lt"/>
              <a:ea typeface="+mn-ea"/>
              <a:cs typeface="+mn-cs"/>
            </a:rPr>
            <a:t>Insight</a:t>
          </a:r>
          <a:r>
            <a:rPr lang="en-GB" sz="1100" b="0" baseline="0">
              <a:solidFill>
                <a:schemeClr val="dk1"/>
              </a:solidFill>
              <a:latin typeface="+mn-lt"/>
              <a:ea typeface="+mn-ea"/>
              <a:cs typeface="+mn-cs"/>
            </a:rPr>
            <a:t> table export), it is recommended you use the </a:t>
          </a:r>
          <a:r>
            <a:rPr lang="en-GB" sz="1100" b="1" baseline="0">
              <a:solidFill>
                <a:schemeClr val="dk1"/>
              </a:solidFill>
              <a:latin typeface="+mn-lt"/>
              <a:ea typeface="+mn-ea"/>
              <a:cs typeface="+mn-cs"/>
            </a:rPr>
            <a:t>Paste Special &gt; Values </a:t>
          </a:r>
          <a:r>
            <a:rPr lang="en-GB" sz="1100" b="0" baseline="0">
              <a:solidFill>
                <a:schemeClr val="dk1"/>
              </a:solidFill>
              <a:latin typeface="+mn-lt"/>
              <a:ea typeface="+mn-ea"/>
              <a:cs typeface="+mn-cs"/>
            </a:rPr>
            <a:t>function rather than normal paste. This will preserve formatting. To use Paste Special &gt; Values, right click to access paste options.  </a:t>
          </a: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mn-lt"/>
              <a:ea typeface="+mn-ea"/>
              <a:cs typeface="+mn-cs"/>
            </a:rPr>
            <a:t>Pre-key stage standards</a:t>
          </a:r>
          <a:r>
            <a:rPr lang="en-GB" sz="1100" b="0" baseline="0">
              <a:solidFill>
                <a:schemeClr val="dk1"/>
              </a:solidFill>
              <a:latin typeface="+mn-lt"/>
              <a:ea typeface="+mn-ea"/>
              <a:cs typeface="+mn-cs"/>
            </a:rPr>
            <a:t>: These are assigned nominal scores as shown in the technical guide. Note that nominal scores are used solely for the purposes of measuring progress. They are not used in calculation of average scaled scores. </a:t>
          </a: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mn-lt"/>
              <a:ea typeface="+mn-ea"/>
              <a:cs typeface="+mn-cs"/>
            </a:rPr>
            <a:t>Adjusted and unadjusted scores: </a:t>
          </a:r>
          <a:r>
            <a:rPr lang="en-GB" b="0" baseline="0"/>
            <a:t>The DfE limit the impact of the most extreme negative outliers by capping the progress scores of pupils in the bottom 1% nationally. For example, if a pupil in PAG 19 has a score of -20 in maths, this will be capped at -11.97. More details can be found in the Primary Acccountability Guidance, which can be downloaded using link below.  You can view lookup tables of estimated outcomes and capped score thresholds on the </a:t>
          </a:r>
          <a:r>
            <a:rPr lang="en-GB" b="1" baseline="0"/>
            <a:t>Points Lookup </a:t>
          </a:r>
          <a:r>
            <a:rPr lang="en-GB" b="0" baseline="0"/>
            <a:t>tab in this spreadsheet.</a:t>
          </a:r>
        </a:p>
        <a:p>
          <a:pPr marL="0" marR="0" indent="0" defTabSz="914400" eaLnBrk="1" fontAlgn="auto" latinLnBrk="0" hangingPunct="1">
            <a:lnSpc>
              <a:spcPct val="100000"/>
            </a:lnSpc>
            <a:spcBef>
              <a:spcPts val="0"/>
            </a:spcBef>
            <a:spcAft>
              <a:spcPts val="0"/>
            </a:spcAft>
            <a:buClrTx/>
            <a:buSzTx/>
            <a:buFontTx/>
            <a:buNone/>
            <a:tabLst/>
            <a:defRPr/>
          </a:pPr>
          <a:endParaRPr lang="en-GB" b="0" baseline="0"/>
        </a:p>
        <a:p>
          <a:pPr marL="0" marR="0" indent="0" defTabSz="914400" eaLnBrk="1" fontAlgn="auto" latinLnBrk="0" hangingPunct="1">
            <a:lnSpc>
              <a:spcPct val="100000"/>
            </a:lnSpc>
            <a:spcBef>
              <a:spcPts val="0"/>
            </a:spcBef>
            <a:spcAft>
              <a:spcPts val="0"/>
            </a:spcAft>
            <a:buClrTx/>
            <a:buSzTx/>
            <a:buFontTx/>
            <a:buNone/>
            <a:tabLst/>
            <a:defRPr/>
          </a:pPr>
          <a:r>
            <a:rPr lang="en-GB" b="1" baseline="0"/>
            <a:t>Primary Accountability Technical Guidance: </a:t>
          </a:r>
        </a:p>
        <a:p>
          <a:r>
            <a:rPr lang="en-GB" sz="1100" baseline="0"/>
            <a:t>You can download the latest technical guidance </a:t>
          </a:r>
          <a:r>
            <a:rPr lang="en-GB" sz="1100" u="sng" baseline="0"/>
            <a:t>here</a:t>
          </a:r>
          <a:r>
            <a:rPr lang="en-GB" sz="1100" baseline="0"/>
            <a:t>. </a:t>
          </a:r>
        </a:p>
        <a:p>
          <a:endParaRPr lang="en-GB" sz="1100" baseline="0"/>
        </a:p>
        <a:p>
          <a:r>
            <a:rPr lang="en-GB" sz="1100" b="1" baseline="0"/>
            <a:t>Data entry</a:t>
          </a:r>
          <a:r>
            <a:rPr lang="en-GB" sz="1100" baseline="0"/>
            <a:t>:</a:t>
          </a:r>
        </a:p>
        <a:p>
          <a:r>
            <a:rPr lang="en-GB" sz="1100" baseline="0"/>
            <a:t>Start on </a:t>
          </a:r>
          <a:r>
            <a:rPr lang="en-GB" sz="1100" b="1" baseline="0"/>
            <a:t>Pupil VA Calculator </a:t>
          </a:r>
          <a:r>
            <a:rPr lang="en-GB" sz="1100" baseline="0"/>
            <a:t>tab. </a:t>
          </a:r>
          <a:r>
            <a:rPr lang="en-GB" sz="1100"/>
            <a:t>Enter</a:t>
          </a:r>
          <a:r>
            <a:rPr lang="en-GB" sz="1100" baseline="0"/>
            <a:t> KS1 results for </a:t>
          </a:r>
          <a:r>
            <a:rPr lang="en-GB" sz="1100" b="1" baseline="0"/>
            <a:t>current Y6 </a:t>
          </a:r>
          <a:r>
            <a:rPr lang="en-GB" sz="1100" baseline="0"/>
            <a:t>in columns G-I using the dropdowns provided. Then enter the pupils' KS2 result (or prediction/mock KS2 test score) in columns S-U (data entry columns for results are grey):</a:t>
          </a:r>
        </a:p>
        <a:p>
          <a:pPr marL="171450" indent="-171450">
            <a:buFont typeface="Arial" panose="020B0604020202020204" pitchFamily="34" charset="0"/>
            <a:buChar char="•"/>
          </a:pPr>
          <a:r>
            <a:rPr lang="en-GB" sz="1100" baseline="0"/>
            <a:t>If cutting and pasting, I recommend </a:t>
          </a:r>
          <a:r>
            <a:rPr lang="en-GB" sz="1100" b="1" baseline="0"/>
            <a:t>not</a:t>
          </a:r>
          <a:r>
            <a:rPr lang="en-GB" sz="1100" baseline="0"/>
            <a:t> using normal paste. Use paste special-values instead (right click, select paste special, click 'values'). This will preserve formatting.</a:t>
          </a:r>
        </a:p>
        <a:p>
          <a:pPr marL="171450" indent="-171450">
            <a:buFont typeface="Arial" panose="020B0604020202020204" pitchFamily="34" charset="0"/>
            <a:buChar char="•"/>
          </a:pPr>
          <a:r>
            <a:rPr lang="en-GB" sz="1100" baseline="0"/>
            <a:t>For correct calculations of actual results you will need to enter the pupil names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GB" sz="1100" baseline="0"/>
            <a:t>If pupil was working below standard of test (B), please enter the appropropriate pre-key stage teacher assessment (or EM if Engagement Model). Pupil is then assigned a nominal score (</a:t>
          </a:r>
          <a:r>
            <a:rPr lang="en-GB" sz="1100" baseline="0">
              <a:solidFill>
                <a:schemeClr val="dk1"/>
              </a:solidFill>
              <a:effectLst/>
              <a:latin typeface="+mn-lt"/>
              <a:ea typeface="+mn-ea"/>
              <a:cs typeface="+mn-cs"/>
            </a:rPr>
            <a:t>Refer to primary accountability guidance for more info on nominal scores at KS2)</a:t>
          </a:r>
          <a:endParaRPr lang="en-GB" sz="1100" baseline="0"/>
        </a:p>
        <a:p>
          <a:pPr marL="171450" indent="-171450">
            <a:buFont typeface="Arial" panose="020B0604020202020204" pitchFamily="34" charset="0"/>
            <a:buChar char="•"/>
          </a:pPr>
          <a:r>
            <a:rPr lang="en-GB" sz="1100" baseline="0"/>
            <a:t>If pupil was absent from the test, or their result is missing, leave the cell blank. </a:t>
          </a:r>
          <a:r>
            <a:rPr lang="en-GB" sz="1100" b="1" baseline="0"/>
            <a:t>Do not substitute with a teacher assessment</a:t>
          </a:r>
          <a:r>
            <a:rPr lang="en-GB" sz="1100" baseline="0"/>
            <a:t>.</a:t>
          </a:r>
        </a:p>
        <a:p>
          <a:pPr marL="171450" indent="-171450">
            <a:buFont typeface="Arial" panose="020B0604020202020204" pitchFamily="34" charset="0"/>
            <a:buChar char="•"/>
          </a:pPr>
          <a:r>
            <a:rPr lang="en-GB" sz="1100" baseline="0"/>
            <a:t>If pupil took the test but did not achieve enough marks to receive a scale score, please select N. Pupil is assigned nominal score 79</a:t>
          </a:r>
        </a:p>
        <a:p>
          <a:pPr marL="0" indent="0">
            <a:buFont typeface="Arial" panose="020B0604020202020204" pitchFamily="34" charset="0"/>
            <a:buNone/>
          </a:pPr>
          <a:endParaRPr lang="en-GB" sz="1100" baseline="0"/>
        </a:p>
        <a:p>
          <a:r>
            <a:rPr lang="en-GB" sz="1100" baseline="0"/>
            <a:t>Once all data is entered, click on the </a:t>
          </a:r>
          <a:r>
            <a:rPr lang="en-GB" sz="1100" b="1" baseline="0"/>
            <a:t>School VA Calculator</a:t>
          </a:r>
          <a:r>
            <a:rPr lang="en-GB" sz="1100" baseline="0"/>
            <a:t> tab to see adjusted and unadjusted school VA scores, confidence intervals and statistical significance for each subject.</a:t>
          </a:r>
        </a:p>
        <a:p>
          <a:endParaRPr lang="en-GB" sz="1100" baseline="0"/>
        </a:p>
        <a:p>
          <a:r>
            <a:rPr lang="en-GB" sz="1100" baseline="0"/>
            <a:t>Click on the </a:t>
          </a:r>
          <a:r>
            <a:rPr lang="en-GB" sz="1100" b="1" baseline="0"/>
            <a:t>Actual vs Estimated Results </a:t>
          </a:r>
          <a:r>
            <a:rPr lang="en-GB" sz="1100" baseline="0"/>
            <a:t>to see how overall results compare against estimated outcomes for EXS and high standard. Note that pupil names are required for correct calculation of actual results.</a:t>
          </a:r>
        </a:p>
        <a:p>
          <a:endParaRPr lang="en-GB" sz="1100" baseline="0"/>
        </a:p>
        <a:p>
          <a:r>
            <a:rPr lang="en-GB" sz="1100" baseline="0"/>
            <a:t>Click on </a:t>
          </a:r>
          <a:r>
            <a:rPr lang="en-GB" sz="1100" b="1" baseline="0"/>
            <a:t>Pupil Groups </a:t>
          </a:r>
          <a:r>
            <a:rPr lang="en-GB" sz="1100" baseline="0"/>
            <a:t>to view progress scores and average scaled scores for key groups. This will require pupil group indicators to be entered in columns C-F of the Pupil VA Calculator sheet (optional).</a:t>
          </a:r>
        </a:p>
        <a:p>
          <a:endParaRPr lang="en-GB" sz="1100" baseline="0"/>
        </a:p>
        <a:p>
          <a:r>
            <a:rPr lang="en-GB" sz="1100" baseline="0"/>
            <a:t>To make use of the column filters or to insert a new row, please unlock the sheet using the password </a:t>
          </a:r>
          <a:r>
            <a:rPr lang="en-GB" sz="1100" b="1" baseline="0"/>
            <a:t>primary</a:t>
          </a:r>
          <a:r>
            <a:rPr lang="en-GB" sz="1100" baseline="0"/>
            <a:t>.</a:t>
          </a:r>
        </a:p>
        <a:p>
          <a:endParaRPr lang="en-GB" sz="1100" baseline="0"/>
        </a:p>
        <a:p>
          <a:r>
            <a:rPr lang="en-GB" sz="1100" b="1" baseline="0"/>
            <a:t>And finally...</a:t>
          </a:r>
        </a:p>
        <a:p>
          <a:r>
            <a:rPr lang="en-GB" sz="1100" baseline="0"/>
            <a:t>Please feel free to share this tool. I just ask that this notes page is left intact so users know where it's come from. Thanks. </a:t>
          </a:r>
        </a:p>
        <a:p>
          <a:endParaRPr lang="en-GB" sz="1100" b="1" baseline="0"/>
        </a:p>
        <a:p>
          <a:endParaRPr lang="en-GB" sz="1100" baseline="0"/>
        </a:p>
        <a:p>
          <a:endParaRPr lang="en-GB" sz="1100" baseline="0"/>
        </a:p>
      </xdr:txBody>
    </xdr:sp>
    <xdr:clientData/>
  </xdr:twoCellAnchor>
  <xdr:oneCellAnchor>
    <xdr:from>
      <xdr:col>16</xdr:col>
      <xdr:colOff>290080</xdr:colOff>
      <xdr:row>5</xdr:row>
      <xdr:rowOff>43295</xdr:rowOff>
    </xdr:from>
    <xdr:ext cx="184731" cy="264560"/>
    <xdr:sp macro="" textlink="">
      <xdr:nvSpPr>
        <xdr:cNvPr id="4" name="TextBox 3">
          <a:extLst>
            <a:ext uri="{FF2B5EF4-FFF2-40B4-BE49-F238E27FC236}">
              <a16:creationId xmlns:a16="http://schemas.microsoft.com/office/drawing/2014/main" id="{06C2AD88-7FFD-4AC1-B592-2DAF35253E75}"/>
            </a:ext>
          </a:extLst>
        </xdr:cNvPr>
        <xdr:cNvSpPr txBox="1"/>
      </xdr:nvSpPr>
      <xdr:spPr>
        <a:xfrm>
          <a:off x="10334625" y="8442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editAs="oneCell">
    <xdr:from>
      <xdr:col>9</xdr:col>
      <xdr:colOff>450274</xdr:colOff>
      <xdr:row>1</xdr:row>
      <xdr:rowOff>161636</xdr:rowOff>
    </xdr:from>
    <xdr:to>
      <xdr:col>15</xdr:col>
      <xdr:colOff>134141</xdr:colOff>
      <xdr:row>9</xdr:row>
      <xdr:rowOff>96567</xdr:rowOff>
    </xdr:to>
    <xdr:pic>
      <xdr:nvPicPr>
        <xdr:cNvPr id="5" name="Picture 4">
          <a:extLst>
            <a:ext uri="{FF2B5EF4-FFF2-40B4-BE49-F238E27FC236}">
              <a16:creationId xmlns:a16="http://schemas.microsoft.com/office/drawing/2014/main" id="{22E09557-B749-A5D2-F734-9F64AA0B17CE}"/>
            </a:ext>
          </a:extLst>
        </xdr:cNvPr>
        <xdr:cNvPicPr>
          <a:picLocks noChangeAspect="1"/>
        </xdr:cNvPicPr>
      </xdr:nvPicPr>
      <xdr:blipFill>
        <a:blip xmlns:r="http://schemas.openxmlformats.org/officeDocument/2006/relationships" r:embed="rId2"/>
        <a:stretch>
          <a:fillRect/>
        </a:stretch>
      </xdr:blipFill>
      <xdr:spPr>
        <a:xfrm>
          <a:off x="6009410" y="323272"/>
          <a:ext cx="3389958" cy="12280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9C1C03-7B4C-4452-933D-FDE43F17BC19}" name="Table2" displayName="Table2" ref="A4:AW150" totalsRowShown="0" headerRowDxfId="51" headerRowBorderDxfId="50" tableBorderDxfId="49">
  <autoFilter ref="A4:AW150" xr:uid="{0A660A00-3218-4948-A625-4E335C0B7E33}"/>
  <tableColumns count="49">
    <tableColumn id="1" xr3:uid="{8A735F72-2565-44AF-8E32-FFDCA93E3EB2}" name="Year" dataDxfId="48"/>
    <tableColumn id="2" xr3:uid="{DD457E13-91D9-4680-8E93-2B639B374869}" name="Name" dataDxfId="47"/>
    <tableColumn id="3" xr3:uid="{960D9C03-ED94-4CC6-BA9C-D16F1ACC9F8F}" name="Gender" dataDxfId="46"/>
    <tableColumn id="4" xr3:uid="{B93CCF7F-DFFC-4284-95D4-FCBE84F1AC4B}" name="PP" dataDxfId="45"/>
    <tableColumn id="5" xr3:uid="{149FF74C-905C-4F92-8B81-DB9553EFE0AE}" name="SEN" dataDxfId="44"/>
    <tableColumn id="6" xr3:uid="{5FE69464-FDC8-48CD-B856-10447DD993DE}" name="EAL" dataDxfId="43"/>
    <tableColumn id="7" xr3:uid="{65AC5DF1-6D2C-4231-A60E-76997FBC72E1}" name="Reading" dataDxfId="42"/>
    <tableColumn id="8" xr3:uid="{7F73E40A-096E-4D58-A2A8-447064FED353}" name="Writing" dataDxfId="41"/>
    <tableColumn id="9" xr3:uid="{9C85CDB0-4E99-4A1F-AFCA-E5ADE5EC8193}" name="Maths" dataDxfId="40"/>
    <tableColumn id="18" xr3:uid="{055C4553-6778-4E9C-B7D8-86BCA019DAEA}" name="Reading2" dataDxfId="39">
      <calculatedColumnFormula>IF(ISERROR(VLOOKUP(G5,'points lookup'!$K$2:$L$16,2,FALSE)),"",VLOOKUP(G5,'points lookup'!$K$2:$L$16,2,FALSE))</calculatedColumnFormula>
    </tableColumn>
    <tableColumn id="19" xr3:uid="{41BBAC75-A36C-49DC-8D58-BD57CC552F28}" name="Writing2" dataDxfId="38">
      <calculatedColumnFormula>IF(ISERROR(VLOOKUP(H5,'points lookup'!$K$2:$L$16,2,FALSE)),"",VLOOKUP(H5,'points lookup'!$K$2:$L$16,2,FALSE))</calculatedColumnFormula>
    </tableColumn>
    <tableColumn id="20" xr3:uid="{B298444F-0C98-4736-9B7A-077C4C325CD3}" name="Maths2" dataDxfId="37">
      <calculatedColumnFormula>IF(ISERROR(VLOOKUP(I5,'points lookup'!$K$2:$L$16,2,FALSE)),"",VLOOKUP(I5,'points lookup'!$K$2:$L$16,2,FALSE))</calculatedColumnFormula>
    </tableColumn>
    <tableColumn id="21" xr3:uid="{FDDE806A-B2B7-4AD5-9F6F-11AE239A4E1A}" name="APS" dataDxfId="36">
      <calculatedColumnFormula>IF(ISERROR(((J5+K5)/2)+L5)/2,"",(((J5+K5)/2)+L5)/2)</calculatedColumnFormula>
    </tableColumn>
    <tableColumn id="22" xr3:uid="{BEB1C6DD-E41E-4A5E-ACDE-2B14CCF7A9DF}" name="KS1 Prior Attainment Band" dataDxfId="35">
      <calculatedColumnFormula>IF(ISERROR(LOOKUP(M5,'points lookup'!$Q$2:$R$4)),"",LOOKUP(M5,'points lookup'!$Q$2:$R$4))</calculatedColumnFormula>
    </tableColumn>
    <tableColumn id="23" xr3:uid="{5B66B606-6414-4750-AFD3-02D94BF0CA29}" name="KS1 Prior Attainment Group" dataDxfId="34">
      <calculatedColumnFormula>IF(ISERROR(LOOKUP(M5,'points lookup'!$C$3:$D$26)),"",LOOKUP(M5,'points lookup'!$C$3:$D$26))</calculatedColumnFormula>
    </tableColumn>
    <tableColumn id="24" xr3:uid="{7CAE2485-260A-4E78-9889-6E531E7C4530}" name="Reading5" dataDxfId="33">
      <calculatedColumnFormula>IF(ISERROR(VLOOKUP($O5,'points lookup'!$D$3:$H$22,3,FALSE)),"",VLOOKUP($O5,'points lookup'!$D$3:$H$22,3,FALSE))</calculatedColumnFormula>
    </tableColumn>
    <tableColumn id="25" xr3:uid="{A8F633A2-B956-47EE-8620-4B13E07779D7}" name="Writing6" dataDxfId="32">
      <calculatedColumnFormula>IF(ISERROR(VLOOKUP($O5,'points lookup'!$D$3:$H$22,4,FALSE)),"",VLOOKUP($O5,'points lookup'!$D$3:$H$22,4,FALSE))</calculatedColumnFormula>
    </tableColumn>
    <tableColumn id="26" xr3:uid="{D92CA7EE-EA8D-411F-A17C-3A28791CF91B}" name="Maths7" dataDxfId="31">
      <calculatedColumnFormula>IF(ISERROR(VLOOKUP($O5,'points lookup'!$D$3:$H$22,5,FALSE)),"",VLOOKUP($O5,'points lookup'!$D$3:$H$22,5,FALSE))</calculatedColumnFormula>
    </tableColumn>
    <tableColumn id="27" xr3:uid="{CE7DF041-B6A3-4B1A-9670-6437EDAF17D7}" name="Reading Scaled Score (see notes page)" dataDxfId="30"/>
    <tableColumn id="28" xr3:uid="{633DAC4B-0184-49BA-9D26-21D4130D2DBD}" name="Writing TA" dataDxfId="29"/>
    <tableColumn id="29" xr3:uid="{A575865D-ED65-4FB2-B415-AFE01DC66242}" name="Maths Scaled Score (see notes page)" dataDxfId="28"/>
    <tableColumn id="30" xr3:uid="{BBAA3EF2-9FDE-49BA-A47B-CDA476602563}" name="Reading8" dataDxfId="27">
      <calculatedColumnFormula>IF(ISERROR(IF(ISNUMBER(S5),S5,VLOOKUP(S5,'points lookup'!$O$2:$P$12,2,FALSE))),"",IF(ISNUMBER(S5),S5,VLOOKUP(S5,'points lookup'!$O$2:$P$12,2,FALSE)))</calculatedColumnFormula>
    </tableColumn>
    <tableColumn id="31" xr3:uid="{1513D2B7-E75E-4DC3-B619-405E5722C173}" name="Writing9" dataDxfId="26">
      <calculatedColumnFormula>IF(ISERROR(IF(ISNUMBER(T5),T5,VLOOKUP(T5,'points lookup'!$O$2:$P$12,2,FALSE))),"",IF(ISNUMBER(T5),T5,VLOOKUP(T5,'points lookup'!$O$2:$P$12,2,FALSE)))</calculatedColumnFormula>
    </tableColumn>
    <tableColumn id="32" xr3:uid="{23116227-0484-44BC-A3D7-6483F7693267}" name="Maths10" dataDxfId="25">
      <calculatedColumnFormula>IF(ISERROR(IF(ISNUMBER(U5),U5,VLOOKUP(U5,'points lookup'!$O$2:$P$12,2,FALSE))),"",IF(ISNUMBER(U5),U5,VLOOKUP(U5,'points lookup'!$O$2:$P$12,2,FALSE)))</calculatedColumnFormula>
    </tableColumn>
    <tableColumn id="33" xr3:uid="{825389D7-8828-405E-8E1B-9EF911CEEE29}" name="Reading11" dataDxfId="24">
      <calculatedColumnFormula>IF(ISERROR(IF(ISNUMBER(V5),V5-P5,"")),"",IF(ISNUMBER(V5),V5-P5,""))</calculatedColumnFormula>
    </tableColumn>
    <tableColumn id="34" xr3:uid="{3DEBD4BE-0FEA-4A49-B774-8741BFADED36}" name="Writing12" dataDxfId="23">
      <calculatedColumnFormula>IF(ISERROR(IF(ISNUMBER(W5),W5-Q5,"")),"",IF(ISNUMBER(W5),W5-Q5,""))</calculatedColumnFormula>
    </tableColumn>
    <tableColumn id="35" xr3:uid="{F94C9E54-A72D-40EE-AA36-23BE1DD08B29}" name="Maths13" dataDxfId="22">
      <calculatedColumnFormula>IF(ISERROR(IF(ISNUMBER(X5),X5-R5,"")),"",IF(ISNUMBER(X5),X5-R5,""))</calculatedColumnFormula>
    </tableColumn>
    <tableColumn id="36" xr3:uid="{C4F0ECB3-C6E8-4D42-A47E-A6D138880BD7}" name="Reading14" dataDxfId="21">
      <calculatedColumnFormula>IF(ISERROR(VLOOKUP($O5,'points lookup'!$T$3:$X$26,3,FALSE)),"",VLOOKUP($O5,'points lookup'!$T$3:$X$26,3,FALSE))</calculatedColumnFormula>
    </tableColumn>
    <tableColumn id="37" xr3:uid="{12332B9C-717B-4C69-AD79-92E81D4E5D9D}" name="Writing15" dataDxfId="20">
      <calculatedColumnFormula>IF(ISERROR(VLOOKUP($O5,'points lookup'!$T$3:$X$26,4,FALSE)),"",VLOOKUP($O5,'points lookup'!$T$3:$X$26,4,FALSE))</calculatedColumnFormula>
    </tableColumn>
    <tableColumn id="38" xr3:uid="{2C27CCFF-412F-463F-A52C-94D0E0A34A57}" name="Maths16" dataDxfId="19">
      <calculatedColumnFormula>IF(ISERROR(VLOOKUP($O5,'points lookup'!$T$3:$X$26,5,FALSE)),"",VLOOKUP($O5,'points lookup'!$T$3:$X$26,5,FALSE))</calculatedColumnFormula>
    </tableColumn>
    <tableColumn id="39" xr3:uid="{1CF21BCB-5A7E-4695-B3B9-762E0478F107}" name="Reading17" dataDxfId="18">
      <calculatedColumnFormula>IF(ISERROR(IF(Y5&gt;AB5,Y5,AB5)),"",IF(Y5&gt;AB5,Y5,AB5))</calculatedColumnFormula>
    </tableColumn>
    <tableColumn id="40" xr3:uid="{907B0931-642F-4376-A87C-042B6112D479}" name="Writing18" dataDxfId="17">
      <calculatedColumnFormula>IF(ISERROR(IF(Z5&gt;AC5,Z5,AC5)),"",IF(Z5&gt;AC5,Z5,AC5))</calculatedColumnFormula>
    </tableColumn>
    <tableColumn id="41" xr3:uid="{F6030600-A1AE-40CD-BEE6-3029E11B48B5}" name="Maths19" dataDxfId="16">
      <calculatedColumnFormula>IF(ISERROR(IF(AA5&gt;AD5,AA5,AD5)),"",IF(AA5&gt;AD5,AA5,AD5))</calculatedColumnFormula>
    </tableColumn>
    <tableColumn id="42" xr3:uid="{D56C0AFE-AAD0-4B13-9E6D-BBBE1885FD29}" name="RWM" dataDxfId="15">
      <calculatedColumnFormula>IF(AND(AI5="",AJ5="",AK5=""),"",IF(AND(AI5="Y",AJ5="Y",AK5="Y"),"Y","N"))</calculatedColumnFormula>
    </tableColumn>
    <tableColumn id="43" xr3:uid="{6B36D78F-E7AC-4DCB-AAF5-9BCC198A8099}" name="Reading20" dataDxfId="14">
      <calculatedColumnFormula>IF(V5="","",IF(V5&gt;=100,"Y","N"))</calculatedColumnFormula>
    </tableColumn>
    <tableColumn id="44" xr3:uid="{84F38EF0-A7C7-4A59-BB8C-87FBE9A66765}" name="Writing21" dataDxfId="13">
      <calculatedColumnFormula>IF(W5="","",IF(W5&gt;=103,"Y","N"))</calculatedColumnFormula>
    </tableColumn>
    <tableColumn id="45" xr3:uid="{76B04513-8AFA-463E-A11A-875EDC1E3FF2}" name="Maths22" dataDxfId="12">
      <calculatedColumnFormula>IF(X5="","",IF(X5&gt;=100,"Y","N"))</calculatedColumnFormula>
    </tableColumn>
    <tableColumn id="46" xr3:uid="{36E3FBAE-BD26-41AD-BBBF-2B4B33CBD14B}" name="RWM23" dataDxfId="11">
      <calculatedColumnFormula>IF(AND(AM5="",AN5="",AO5=""),"",IF(AND(AM5="Y",AN5="Y",AO5="Y"),"Y","N"))</calculatedColumnFormula>
    </tableColumn>
    <tableColumn id="47" xr3:uid="{AD1A7444-C22A-4EAE-AC33-FB4B8D338BD9}" name="Reading24" dataDxfId="10">
      <calculatedColumnFormula>IF(P5="","",IF(P5&gt;=100,"Y","N"))</calculatedColumnFormula>
    </tableColumn>
    <tableColumn id="48" xr3:uid="{37CBE9F5-E642-4E46-A140-3890F4AE0518}" name="Writing25" dataDxfId="9">
      <calculatedColumnFormula>IF(Q5="","",IF(Q5&gt;=100,"Y","N"))</calculatedColumnFormula>
    </tableColumn>
    <tableColumn id="49" xr3:uid="{3D3E2ABE-4BDF-4A04-8C21-D6FD3C75ACBA}" name="Maths26" dataDxfId="8">
      <calculatedColumnFormula>IF(R5="","",IF(R5&gt;=100,"Y","N"))</calculatedColumnFormula>
    </tableColumn>
    <tableColumn id="50" xr3:uid="{AF9E5AC6-916B-4E0B-8CE1-08B18D9EB0DE}" name="RWM27" dataDxfId="7">
      <calculatedColumnFormula>IF(AND(AQ5="",AR5="",AS5=""),"",IF(AND(AQ5="Y",AR5="Y",AS5="Y"),"Y","N"))</calculatedColumnFormula>
    </tableColumn>
    <tableColumn id="51" xr3:uid="{C6781D36-7980-4B30-8FBD-A5DDC78609D1}" name="Reading28" dataDxfId="6">
      <calculatedColumnFormula>IF(V5="","",IF(V5&gt;=110,"Y","N"))</calculatedColumnFormula>
    </tableColumn>
    <tableColumn id="52" xr3:uid="{02EFBEFA-3CA4-46C6-93EC-AA97786C9812}" name="Writing29" dataDxfId="5">
      <calculatedColumnFormula>IF(W5="","",IF(W5&gt;=113,"Y","N"))</calculatedColumnFormula>
    </tableColumn>
    <tableColumn id="53" xr3:uid="{ACE2BE0A-E936-4C75-BA8E-4DF0516E9C0F}" name="Maths30" dataDxfId="4">
      <calculatedColumnFormula>IF(X5="","",IF(X5&gt;=110,"Y","N"))</calculatedColumnFormula>
    </tableColumn>
    <tableColumn id="54" xr3:uid="{7AF04166-9255-4336-AAB9-A18B26B0A5C1}" name="RWM31" dataDxfId="3">
      <calculatedColumnFormula>IF(AND(AU5="",AV5="",AW5=""),"",IF(AND(AU5="Y",AV5="Y",AW5="Y"),"Y","N"))</calculatedColumnFormula>
    </tableColumn>
    <tableColumn id="55" xr3:uid="{D332F641-85CD-4ADF-837B-93CCAA63FC06}" name="Reading32" dataDxfId="2">
      <calculatedColumnFormula>IF(P5="","",IF(P5&gt;=110,"Y","N"))</calculatedColumnFormula>
    </tableColumn>
    <tableColumn id="56" xr3:uid="{56DC9C07-00A2-41B4-A0CB-F0177FEF5EAF}" name="Writing33" dataDxfId="1">
      <calculatedColumnFormula>IF(Q5="","",IF(Q5&gt;=110,"Y","N"))</calculatedColumnFormula>
    </tableColumn>
    <tableColumn id="57" xr3:uid="{37D848F3-BC28-41C7-ADEA-BD11FFF60150}" name="Maths34" dataDxfId="0">
      <calculatedColumnFormula>IF(R5="","",IF(R5&gt;=110,"Y","N"))</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
  <sheetViews>
    <sheetView zoomScale="110" zoomScaleNormal="110" workbookViewId="0">
      <selection activeCell="R4" sqref="R4"/>
    </sheetView>
  </sheetViews>
  <sheetFormatPr defaultColWidth="8.81640625" defaultRowHeight="12.5" x14ac:dyDescent="0.25"/>
  <sheetData/>
  <sheetProtection algorithmName="SHA-512" hashValue="RZpKgXiVzMlDf71nu2eUS6lyD+6aPM7a08JMmSvWOEDXUGHiIw5ded0I4k5iGHxQvI8QYsOPwUY1c7UNofypuw==" saltValue="n2duLQMrb30NM/VU+klNo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W244"/>
  <sheetViews>
    <sheetView tabSelected="1" zoomScale="90" zoomScaleNormal="90" zoomScalePageLayoutView="90" workbookViewId="0">
      <pane xSplit="9" ySplit="4" topLeftCell="J5" activePane="bottomRight" state="frozen"/>
      <selection pane="topRight" activeCell="F1" sqref="F1"/>
      <selection pane="bottomLeft" activeCell="A5" sqref="A5"/>
      <selection pane="bottomRight" activeCell="B5" sqref="B5"/>
    </sheetView>
  </sheetViews>
  <sheetFormatPr defaultColWidth="8.81640625" defaultRowHeight="14.25" customHeight="1" x14ac:dyDescent="0.3"/>
  <cols>
    <col min="1" max="1" width="9.81640625" customWidth="1"/>
    <col min="2" max="2" width="24.7265625" customWidth="1"/>
    <col min="3" max="6" width="7.26953125" customWidth="1"/>
    <col min="7" max="8" width="12.26953125" customWidth="1"/>
    <col min="9" max="9" width="12" customWidth="1"/>
    <col min="10" max="13" width="8.26953125" customWidth="1"/>
    <col min="14" max="14" width="10" customWidth="1"/>
    <col min="15" max="15" width="10" style="31" customWidth="1"/>
    <col min="16" max="18" width="10.7265625" customWidth="1"/>
    <col min="19" max="21" width="11.26953125" customWidth="1"/>
    <col min="22" max="24" width="11.7265625" customWidth="1"/>
    <col min="25" max="25" width="12" customWidth="1"/>
    <col min="26" max="27" width="11.7265625" customWidth="1"/>
    <col min="28" max="28" width="7.6328125" hidden="1" customWidth="1"/>
    <col min="29" max="30" width="7.08984375" hidden="1" customWidth="1"/>
    <col min="31" max="31" width="12" customWidth="1"/>
    <col min="32" max="34" width="11.7265625" customWidth="1"/>
    <col min="35" max="35" width="12" customWidth="1"/>
    <col min="36" max="37" width="11.7265625" customWidth="1"/>
    <col min="38" max="38" width="9.26953125" customWidth="1"/>
    <col min="39" max="39" width="12" customWidth="1"/>
    <col min="40" max="40" width="11" customWidth="1"/>
    <col min="41" max="41" width="10" customWidth="1"/>
    <col min="42" max="42" width="9.26953125" customWidth="1"/>
    <col min="43" max="43" width="12" customWidth="1"/>
    <col min="44" max="44" width="11" customWidth="1"/>
    <col min="45" max="45" width="10" customWidth="1"/>
    <col min="46" max="46" width="9.26953125" customWidth="1"/>
    <col min="47" max="47" width="12" customWidth="1"/>
    <col min="48" max="48" width="11" customWidth="1"/>
    <col min="49" max="49" width="10" customWidth="1"/>
  </cols>
  <sheetData>
    <row r="1" spans="1:49" ht="14.25" customHeight="1" thickBot="1" x14ac:dyDescent="0.35">
      <c r="A1" s="176" t="s">
        <v>0</v>
      </c>
      <c r="B1" s="176"/>
      <c r="C1" s="58"/>
      <c r="D1" s="58"/>
      <c r="E1" s="58"/>
      <c r="F1" s="58"/>
    </row>
    <row r="2" spans="1:49" ht="14.25" customHeight="1" thickBot="1" x14ac:dyDescent="0.35">
      <c r="A2" s="176"/>
      <c r="B2" s="176"/>
      <c r="C2" s="58"/>
      <c r="D2" s="58"/>
      <c r="E2" s="58"/>
      <c r="F2" s="58"/>
      <c r="G2" s="177" t="s">
        <v>1</v>
      </c>
      <c r="H2" s="178"/>
      <c r="I2" s="178"/>
      <c r="J2" s="164" t="s">
        <v>2</v>
      </c>
      <c r="K2" s="168"/>
      <c r="L2" s="168"/>
      <c r="M2" s="165"/>
      <c r="N2" s="164" t="s">
        <v>3</v>
      </c>
      <c r="O2" s="165"/>
      <c r="P2" s="164" t="s">
        <v>4</v>
      </c>
      <c r="Q2" s="168"/>
      <c r="R2" s="168"/>
      <c r="S2" s="170" t="s">
        <v>5</v>
      </c>
      <c r="T2" s="171"/>
      <c r="U2" s="172"/>
      <c r="V2" s="150" t="s">
        <v>6</v>
      </c>
      <c r="W2" s="151"/>
      <c r="X2" s="152"/>
      <c r="Y2" s="150" t="s">
        <v>7</v>
      </c>
      <c r="Z2" s="151"/>
      <c r="AA2" s="152"/>
      <c r="AB2" s="162" t="s">
        <v>8</v>
      </c>
      <c r="AC2" s="162"/>
      <c r="AD2" s="163"/>
      <c r="AE2" s="150" t="s">
        <v>9</v>
      </c>
      <c r="AF2" s="151"/>
      <c r="AG2" s="152"/>
      <c r="AH2" s="156" t="s">
        <v>10</v>
      </c>
      <c r="AI2" s="156"/>
      <c r="AJ2" s="156"/>
      <c r="AK2" s="157"/>
      <c r="AL2" s="160" t="s">
        <v>11</v>
      </c>
      <c r="AM2" s="156"/>
      <c r="AN2" s="156"/>
      <c r="AO2" s="157"/>
      <c r="AP2" s="160" t="s">
        <v>12</v>
      </c>
      <c r="AQ2" s="156"/>
      <c r="AR2" s="156"/>
      <c r="AS2" s="157"/>
      <c r="AT2" s="160" t="s">
        <v>13</v>
      </c>
      <c r="AU2" s="156"/>
      <c r="AV2" s="156"/>
      <c r="AW2" s="157"/>
    </row>
    <row r="3" spans="1:49" ht="14.25" customHeight="1" x14ac:dyDescent="0.25">
      <c r="A3" s="133"/>
      <c r="B3" s="134"/>
      <c r="C3" s="179" t="s">
        <v>14</v>
      </c>
      <c r="D3" s="180"/>
      <c r="E3" s="180"/>
      <c r="F3" s="181"/>
      <c r="G3" s="182" t="s">
        <v>15</v>
      </c>
      <c r="H3" s="183"/>
      <c r="I3" s="184"/>
      <c r="J3" s="166"/>
      <c r="K3" s="169"/>
      <c r="L3" s="169"/>
      <c r="M3" s="167"/>
      <c r="N3" s="166"/>
      <c r="O3" s="167"/>
      <c r="P3" s="166"/>
      <c r="Q3" s="169"/>
      <c r="R3" s="169"/>
      <c r="S3" s="173"/>
      <c r="T3" s="174"/>
      <c r="U3" s="175"/>
      <c r="V3" s="153"/>
      <c r="W3" s="154"/>
      <c r="X3" s="155"/>
      <c r="Y3" s="153"/>
      <c r="Z3" s="154"/>
      <c r="AA3" s="155"/>
      <c r="AB3" s="123"/>
      <c r="AC3" s="86"/>
      <c r="AD3" s="89"/>
      <c r="AE3" s="153"/>
      <c r="AF3" s="154"/>
      <c r="AG3" s="155"/>
      <c r="AH3" s="158"/>
      <c r="AI3" s="158"/>
      <c r="AJ3" s="158"/>
      <c r="AK3" s="159"/>
      <c r="AL3" s="161"/>
      <c r="AM3" s="158"/>
      <c r="AN3" s="158"/>
      <c r="AO3" s="159"/>
      <c r="AP3" s="161"/>
      <c r="AQ3" s="158"/>
      <c r="AR3" s="158"/>
      <c r="AS3" s="159"/>
      <c r="AT3" s="161"/>
      <c r="AU3" s="158"/>
      <c r="AV3" s="158"/>
      <c r="AW3" s="159"/>
    </row>
    <row r="4" spans="1:49" s="31" customFormat="1" ht="72.75" customHeight="1" thickBot="1" x14ac:dyDescent="0.35">
      <c r="A4" s="137" t="s">
        <v>16</v>
      </c>
      <c r="B4" s="138" t="s">
        <v>17</v>
      </c>
      <c r="C4" s="139" t="s">
        <v>18</v>
      </c>
      <c r="D4" s="140" t="s">
        <v>19</v>
      </c>
      <c r="E4" s="140" t="s">
        <v>20</v>
      </c>
      <c r="F4" s="141" t="s">
        <v>21</v>
      </c>
      <c r="G4" s="142" t="s">
        <v>22</v>
      </c>
      <c r="H4" s="91" t="s">
        <v>23</v>
      </c>
      <c r="I4" s="143" t="s">
        <v>24</v>
      </c>
      <c r="J4" s="139" t="s">
        <v>129</v>
      </c>
      <c r="K4" s="140" t="s">
        <v>130</v>
      </c>
      <c r="L4" s="140" t="s">
        <v>131</v>
      </c>
      <c r="M4" s="141" t="s">
        <v>25</v>
      </c>
      <c r="N4" s="139" t="s">
        <v>26</v>
      </c>
      <c r="O4" s="141" t="s">
        <v>27</v>
      </c>
      <c r="P4" s="139" t="s">
        <v>28</v>
      </c>
      <c r="Q4" s="140" t="s">
        <v>29</v>
      </c>
      <c r="R4" s="144" t="s">
        <v>30</v>
      </c>
      <c r="S4" s="124" t="s">
        <v>31</v>
      </c>
      <c r="T4" s="91" t="s">
        <v>32</v>
      </c>
      <c r="U4" s="125" t="s">
        <v>33</v>
      </c>
      <c r="V4" s="129" t="s">
        <v>34</v>
      </c>
      <c r="W4" s="127" t="s">
        <v>35</v>
      </c>
      <c r="X4" s="128" t="s">
        <v>36</v>
      </c>
      <c r="Y4" s="129" t="s">
        <v>37</v>
      </c>
      <c r="Z4" s="127" t="s">
        <v>38</v>
      </c>
      <c r="AA4" s="128" t="s">
        <v>39</v>
      </c>
      <c r="AB4" s="126" t="s">
        <v>40</v>
      </c>
      <c r="AC4" s="127" t="s">
        <v>41</v>
      </c>
      <c r="AD4" s="130" t="s">
        <v>42</v>
      </c>
      <c r="AE4" s="129" t="s">
        <v>43</v>
      </c>
      <c r="AF4" s="127" t="s">
        <v>44</v>
      </c>
      <c r="AG4" s="128" t="s">
        <v>45</v>
      </c>
      <c r="AH4" s="126" t="s">
        <v>46</v>
      </c>
      <c r="AI4" s="127" t="s">
        <v>47</v>
      </c>
      <c r="AJ4" s="127" t="s">
        <v>48</v>
      </c>
      <c r="AK4" s="128" t="s">
        <v>49</v>
      </c>
      <c r="AL4" s="92" t="s">
        <v>50</v>
      </c>
      <c r="AM4" s="87" t="s">
        <v>51</v>
      </c>
      <c r="AN4" s="87" t="s">
        <v>52</v>
      </c>
      <c r="AO4" s="88" t="s">
        <v>53</v>
      </c>
      <c r="AP4" s="92" t="s">
        <v>54</v>
      </c>
      <c r="AQ4" s="87" t="s">
        <v>55</v>
      </c>
      <c r="AR4" s="87" t="s">
        <v>56</v>
      </c>
      <c r="AS4" s="88" t="s">
        <v>57</v>
      </c>
      <c r="AT4" s="92" t="s">
        <v>58</v>
      </c>
      <c r="AU4" s="87" t="s">
        <v>59</v>
      </c>
      <c r="AV4" s="87" t="s">
        <v>60</v>
      </c>
      <c r="AW4" s="90" t="s">
        <v>61</v>
      </c>
    </row>
    <row r="5" spans="1:49" ht="14.25" customHeight="1" x14ac:dyDescent="0.25">
      <c r="A5" s="93"/>
      <c r="B5" s="10"/>
      <c r="C5" s="11"/>
      <c r="D5" s="11"/>
      <c r="E5" s="11"/>
      <c r="F5" s="11"/>
      <c r="G5" s="26"/>
      <c r="H5" s="24"/>
      <c r="I5" s="24"/>
      <c r="J5" s="28" t="str">
        <f>IF(ISERROR(VLOOKUP(G5,'points lookup'!$K$2:$L$16,2,FALSE)),"",VLOOKUP(G5,'points lookup'!$K$2:$L$16,2,FALSE))</f>
        <v/>
      </c>
      <c r="K5" s="29" t="str">
        <f>IF(ISERROR(VLOOKUP(H5,'points lookup'!$K$2:$L$16,2,FALSE)),"",VLOOKUP(H5,'points lookup'!$K$2:$L$16,2,FALSE))</f>
        <v/>
      </c>
      <c r="L5" s="29" t="str">
        <f>IF(ISERROR(VLOOKUP(I5,'points lookup'!$K$2:$L$16,2,FALSE)),"",VLOOKUP(I5,'points lookup'!$K$2:$L$16,2,FALSE))</f>
        <v/>
      </c>
      <c r="M5" s="30" t="str">
        <f>IF(ISERROR(((J5+K5)/2)+L5)/2,"",(((J5+K5)/2)+L5)/2)</f>
        <v/>
      </c>
      <c r="N5" s="135" t="str">
        <f>IF(ISERROR(LOOKUP(M5,'points lookup'!$Q$2:$R$4)),"",LOOKUP(M5,'points lookup'!$Q$2:$R$4))</f>
        <v/>
      </c>
      <c r="O5" s="136" t="str">
        <f>IF(ISERROR(LOOKUP(M5,'points lookup'!$C$3:$D$26)),"",LOOKUP(M5,'points lookup'!$C$3:$D$26))</f>
        <v/>
      </c>
      <c r="P5" s="12" t="str">
        <f>IF(ISERROR(VLOOKUP($O5,'points lookup'!$D$3:$H$22,3,FALSE)),"",VLOOKUP($O5,'points lookup'!$D$3:$H$22,3,FALSE))</f>
        <v/>
      </c>
      <c r="Q5" s="13" t="str">
        <f>IF(ISERROR(VLOOKUP($O5,'points lookup'!$D$3:$H$22,4,FALSE)),"",VLOOKUP($O5,'points lookup'!$D$3:$H$22,4,FALSE))</f>
        <v/>
      </c>
      <c r="R5" s="122" t="str">
        <f>IF(ISERROR(VLOOKUP($O5,'points lookup'!$D$3:$H$22,5,FALSE)),"",VLOOKUP($O5,'points lookup'!$D$3:$H$22,5,FALSE))</f>
        <v/>
      </c>
      <c r="S5" s="65"/>
      <c r="T5" s="66"/>
      <c r="U5" s="67"/>
      <c r="V5" s="3" t="str">
        <f>IF(ISERROR(IF(ISNUMBER(S5),S5,VLOOKUP(S5,'points lookup'!$O$2:$P$12,2,FALSE))),"",IF(ISNUMBER(S5),S5,VLOOKUP(S5,'points lookup'!$O$2:$P$12,2,FALSE)))</f>
        <v/>
      </c>
      <c r="W5" s="17" t="str">
        <f>IF(ISERROR(IF(ISNUMBER(T5),T5,VLOOKUP(T5,'points lookup'!$O$2:$P$12,2,FALSE))),"",IF(ISNUMBER(T5),T5,VLOOKUP(T5,'points lookup'!$O$2:$P$12,2,FALSE)))</f>
        <v/>
      </c>
      <c r="X5" s="4" t="str">
        <f>IF(ISERROR(IF(ISNUMBER(U5),U5,VLOOKUP(U5,'points lookup'!$O$2:$P$12,2,FALSE))),"",IF(ISNUMBER(U5),U5,VLOOKUP(U5,'points lookup'!$O$2:$P$12,2,FALSE)))</f>
        <v/>
      </c>
      <c r="Y5" s="3" t="str">
        <f>IF(ISERROR(IF(ISNUMBER(V5),V5-P5,"")),"",IF(ISNUMBER(V5),V5-P5,""))</f>
        <v/>
      </c>
      <c r="Z5" s="17" t="str">
        <f t="shared" ref="Z5:Z68" si="0">IF(ISERROR(IF(ISNUMBER(W5),W5-Q5,"")),"",IF(ISNUMBER(W5),W5-Q5,""))</f>
        <v/>
      </c>
      <c r="AA5" s="4" t="str">
        <f t="shared" ref="AA5:AA68" si="1">IF(ISERROR(IF(ISNUMBER(X5),X5-R5,"")),"",IF(ISNUMBER(X5),X5-R5,""))</f>
        <v/>
      </c>
      <c r="AB5" s="78" t="str">
        <f>IF(ISERROR(VLOOKUP($O5,'points lookup'!$T$3:$X$26,3,FALSE)),"",VLOOKUP($O5,'points lookup'!$T$3:$X$26,3,FALSE))</f>
        <v/>
      </c>
      <c r="AC5" s="78" t="str">
        <f>IF(ISERROR(VLOOKUP($O5,'points lookup'!$T$3:$X$26,4,FALSE)),"",VLOOKUP($O5,'points lookup'!$T$3:$X$26,4,FALSE))</f>
        <v/>
      </c>
      <c r="AD5" s="78" t="str">
        <f>IF(ISERROR(VLOOKUP($O5,'points lookup'!$T$3:$X$26,5,FALSE)),"",VLOOKUP($O5,'points lookup'!$T$3:$X$26,5,FALSE))</f>
        <v/>
      </c>
      <c r="AE5" s="80" t="str">
        <f>IF(ISERROR(IF(Y5&gt;AB5,Y5,AB5)),"",IF(Y5&gt;AB5,Y5,AB5))</f>
        <v/>
      </c>
      <c r="AF5" s="78" t="str">
        <f t="shared" ref="AF5:AF68" si="2">IF(ISERROR(IF(Z5&gt;AC5,Z5,AC5)),"",IF(Z5&gt;AC5,Z5,AC5))</f>
        <v/>
      </c>
      <c r="AG5" s="81" t="str">
        <f t="shared" ref="AG5:AG68" si="3">IF(ISERROR(IF(AA5&gt;AD5,AA5,AD5)),"",IF(AA5&gt;AD5,AA5,AD5))</f>
        <v/>
      </c>
      <c r="AH5" s="131" t="str">
        <f>IF(AND(AI5="",AJ5="",AK5=""),"",IF(AND(AI5="Y",AJ5="Y",AK5="Y"),"Y","N"))</f>
        <v/>
      </c>
      <c r="AI5" s="45" t="str">
        <f>IF(V5="","",IF(V5&gt;=100,"Y","N"))</f>
        <v/>
      </c>
      <c r="AJ5" s="45" t="str">
        <f>IF(W5="","",IF(W5&gt;=103,"Y","N"))</f>
        <v/>
      </c>
      <c r="AK5" s="46" t="str">
        <f>IF(X5="","",IF(X5&gt;=100,"Y","N"))</f>
        <v/>
      </c>
      <c r="AL5" s="44" t="str">
        <f t="shared" ref="AL5" si="4">IF(AND(AM5="",AN5="",AO5=""),"",IF(AND(AM5="Y",AN5="Y",AO5="Y"),"Y","N"))</f>
        <v/>
      </c>
      <c r="AM5" s="45" t="str">
        <f>IF(P5="","",IF(P5&gt;=100,"Y","N"))</f>
        <v/>
      </c>
      <c r="AN5" s="45" t="str">
        <f>IF(Q5="","",IF(Q5&gt;=100,"Y","N"))</f>
        <v/>
      </c>
      <c r="AO5" s="46" t="str">
        <f>IF(R5="","",IF(R5&gt;=100,"Y","N"))</f>
        <v/>
      </c>
      <c r="AP5" s="44" t="str">
        <f t="shared" ref="AP5" si="5">IF(AND(AQ5="",AR5="",AS5=""),"",IF(AND(AQ5="Y",AR5="Y",AS5="Y"),"Y","N"))</f>
        <v/>
      </c>
      <c r="AQ5" s="45" t="str">
        <f>IF(V5="","",IF(V5&gt;=110,"Y","N"))</f>
        <v/>
      </c>
      <c r="AR5" s="45" t="str">
        <f>IF(W5="","",IF(W5&gt;=113,"Y","N"))</f>
        <v/>
      </c>
      <c r="AS5" s="46" t="str">
        <f>IF(X5="","",IF(X5&gt;=110,"Y","N"))</f>
        <v/>
      </c>
      <c r="AT5" s="44" t="str">
        <f t="shared" ref="AT5" si="6">IF(AND(AU5="",AV5="",AW5=""),"",IF(AND(AU5="Y",AV5="Y",AW5="Y"),"Y","N"))</f>
        <v/>
      </c>
      <c r="AU5" s="45" t="str">
        <f>IF(P5="","",IF(P5&gt;=110,"Y","N"))</f>
        <v/>
      </c>
      <c r="AV5" s="45" t="str">
        <f>IF(Q5="","",IF(Q5&gt;=110,"Y","N"))</f>
        <v/>
      </c>
      <c r="AW5" s="95" t="str">
        <f>IF(R5="","",IF(R5&gt;=110,"Y","N"))</f>
        <v/>
      </c>
    </row>
    <row r="6" spans="1:49" ht="14.25" customHeight="1" x14ac:dyDescent="0.25">
      <c r="A6" s="94"/>
      <c r="B6" s="14"/>
      <c r="C6" s="15"/>
      <c r="D6" s="15"/>
      <c r="E6" s="15"/>
      <c r="F6" s="15"/>
      <c r="G6" s="27"/>
      <c r="H6" s="25"/>
      <c r="I6" s="25"/>
      <c r="J6" s="28" t="str">
        <f>IF(ISERROR(VLOOKUP(G6,'points lookup'!$K$2:$L$16,2,FALSE)),"",VLOOKUP(G6,'points lookup'!$K$2:$L$16,2,FALSE))</f>
        <v/>
      </c>
      <c r="K6" s="29" t="str">
        <f>IF(ISERROR(VLOOKUP(H6,'points lookup'!$K$2:$L$16,2,FALSE)),"",VLOOKUP(H6,'points lookup'!$K$2:$L$16,2,FALSE))</f>
        <v/>
      </c>
      <c r="L6" s="29" t="str">
        <f>IF(ISERROR(VLOOKUP(I6,'points lookup'!$K$2:$L$16,2,FALSE)),"",VLOOKUP(I6,'points lookup'!$K$2:$L$16,2,FALSE))</f>
        <v/>
      </c>
      <c r="M6" s="30" t="str">
        <f t="shared" ref="M6:M69" si="7">IF(ISERROR(((J6+K6)/2)+L6)/2,"",(((J6+K6)/2)+L6)/2)</f>
        <v/>
      </c>
      <c r="N6" s="57" t="str">
        <f>IF(ISERROR(LOOKUP(M6,'points lookup'!$Q$2:$R$4)),"",LOOKUP(M6,'points lookup'!$Q$2:$R$4))</f>
        <v/>
      </c>
      <c r="O6" s="56" t="str">
        <f>IF(ISERROR(LOOKUP(M6,'points lookup'!$C$3:$D$26)),"",LOOKUP(M6,'points lookup'!$C$3:$D$26))</f>
        <v/>
      </c>
      <c r="P6" s="12" t="str">
        <f>IF(ISERROR(VLOOKUP($O6,'points lookup'!$D$3:$H$22,3,FALSE)),"",VLOOKUP($O6,'points lookup'!$D$3:$H$22,3,FALSE))</f>
        <v/>
      </c>
      <c r="Q6" s="13" t="str">
        <f>IF(ISERROR(VLOOKUP($O6,'points lookup'!$D$3:$H$22,4,FALSE)),"",VLOOKUP($O6,'points lookup'!$D$3:$H$22,4,FALSE))</f>
        <v/>
      </c>
      <c r="R6" s="122" t="str">
        <f>IF(ISERROR(VLOOKUP($O6,'points lookup'!$D$3:$H$22,5,FALSE)),"",VLOOKUP($O6,'points lookup'!$D$3:$H$22,5,FALSE))</f>
        <v/>
      </c>
      <c r="S6" s="68"/>
      <c r="T6" s="69"/>
      <c r="U6" s="70"/>
      <c r="V6" s="1" t="str">
        <f>IF(ISERROR(IF(ISNUMBER(S6),S6,VLOOKUP(S6,'points lookup'!$O$2:$P$12,2,FALSE))),"",IF(ISNUMBER(S6),S6,VLOOKUP(S6,'points lookup'!$O$2:$P$12,2,FALSE)))</f>
        <v/>
      </c>
      <c r="W6" s="7" t="str">
        <f>IF(ISERROR(IF(ISNUMBER(T6),T6,VLOOKUP(T6,'points lookup'!$O$2:$P$12,2,FALSE))),"",IF(ISNUMBER(T6),T6,VLOOKUP(T6,'points lookup'!$O$2:$P$12,2,FALSE)))</f>
        <v/>
      </c>
      <c r="X6" s="2" t="str">
        <f>IF(ISERROR(IF(ISNUMBER(U6),U6,VLOOKUP(U6,'points lookup'!$O$2:$P$12,2,FALSE))),"",IF(ISNUMBER(U6),U6,VLOOKUP(U6,'points lookup'!$O$2:$P$12,2,FALSE)))</f>
        <v/>
      </c>
      <c r="Y6" s="1" t="str">
        <f t="shared" ref="Y6:Y69" si="8">IF(ISERROR(IF(ISNUMBER(V6),V6-P6,"")),"",IF(ISNUMBER(V6),V6-P6,""))</f>
        <v/>
      </c>
      <c r="Z6" s="7" t="str">
        <f t="shared" si="0"/>
        <v/>
      </c>
      <c r="AA6" s="2" t="str">
        <f t="shared" si="1"/>
        <v/>
      </c>
      <c r="AB6" s="79" t="str">
        <f>IF(ISERROR(VLOOKUP($O6,'points lookup'!$T$3:$X$26,3,FALSE)),"",VLOOKUP($O6,'points lookup'!$T$3:$X$26,3,FALSE))</f>
        <v/>
      </c>
      <c r="AC6" s="79" t="str">
        <f>IF(ISERROR(VLOOKUP($O6,'points lookup'!$T$3:$X$26,4,FALSE)),"",VLOOKUP($O6,'points lookup'!$T$3:$X$26,4,FALSE))</f>
        <v/>
      </c>
      <c r="AD6" s="79" t="str">
        <f>IF(ISERROR(VLOOKUP($O6,'points lookup'!$T$3:$X$26,5,FALSE)),"",VLOOKUP($O6,'points lookup'!$T$3:$X$26,5,FALSE))</f>
        <v/>
      </c>
      <c r="AE6" s="82" t="str">
        <f t="shared" ref="AE6:AE69" si="9">IF(ISERROR(IF(Y6&gt;AB6,Y6,AB6)),"",IF(Y6&gt;AB6,Y6,AB6))</f>
        <v/>
      </c>
      <c r="AF6" s="79" t="str">
        <f t="shared" si="2"/>
        <v/>
      </c>
      <c r="AG6" s="83" t="str">
        <f t="shared" si="3"/>
        <v/>
      </c>
      <c r="AH6" s="132" t="str">
        <f t="shared" ref="AH6:AH69" si="10">IF(AND(AI6="",AJ6="",AK6=""),"",IF(AND(AI6="Y",AJ6="Y",AK6="Y"),"Y","N"))</f>
        <v/>
      </c>
      <c r="AI6" s="48" t="str">
        <f t="shared" ref="AI6:AI69" si="11">IF(V6="","",IF(V6&gt;=100,"Y","N"))</f>
        <v/>
      </c>
      <c r="AJ6" s="48" t="str">
        <f t="shared" ref="AJ6:AJ69" si="12">IF(W6="","",IF(W6&gt;=103,"Y","N"))</f>
        <v/>
      </c>
      <c r="AK6" s="49" t="str">
        <f t="shared" ref="AK6:AK69" si="13">IF(X6="","",IF(X6&gt;=100,"Y","N"))</f>
        <v/>
      </c>
      <c r="AL6" s="47" t="str">
        <f t="shared" ref="AL6:AL69" si="14">IF(AND(AM6="",AN6="",AO6=""),"",IF(AND(AM6="Y",AN6="Y",AO6="Y"),"Y","N"))</f>
        <v/>
      </c>
      <c r="AM6" s="48" t="str">
        <f t="shared" ref="AM6:AM69" si="15">IF(P6="","",IF(P6&gt;=100,"Y","N"))</f>
        <v/>
      </c>
      <c r="AN6" s="48" t="str">
        <f t="shared" ref="AN6:AN69" si="16">IF(Q6="","",IF(Q6&gt;=100,"Y","N"))</f>
        <v/>
      </c>
      <c r="AO6" s="49" t="str">
        <f t="shared" ref="AO6:AO69" si="17">IF(R6="","",IF(R6&gt;=100,"Y","N"))</f>
        <v/>
      </c>
      <c r="AP6" s="47" t="str">
        <f t="shared" ref="AP6:AP69" si="18">IF(AND(AQ6="",AR6="",AS6=""),"",IF(AND(AQ6="Y",AR6="Y",AS6="Y"),"Y","N"))</f>
        <v/>
      </c>
      <c r="AQ6" s="48" t="str">
        <f t="shared" ref="AQ6:AQ69" si="19">IF(V6="","",IF(V6&gt;=110,"Y","N"))</f>
        <v/>
      </c>
      <c r="AR6" s="48" t="str">
        <f t="shared" ref="AR6:AR69" si="20">IF(W6="","",IF(W6&gt;=113,"Y","N"))</f>
        <v/>
      </c>
      <c r="AS6" s="49" t="str">
        <f t="shared" ref="AS6:AS69" si="21">IF(X6="","",IF(X6&gt;=110,"Y","N"))</f>
        <v/>
      </c>
      <c r="AT6" s="47" t="str">
        <f t="shared" ref="AT6:AT69" si="22">IF(AND(AU6="",AV6="",AW6=""),"",IF(AND(AU6="Y",AV6="Y",AW6="Y"),"Y","N"))</f>
        <v/>
      </c>
      <c r="AU6" s="48" t="str">
        <f t="shared" ref="AU6:AU69" si="23">IF(P6="","",IF(P6&gt;=110,"Y","N"))</f>
        <v/>
      </c>
      <c r="AV6" s="48" t="str">
        <f t="shared" ref="AV6:AV69" si="24">IF(Q6="","",IF(Q6&gt;=110,"Y","N"))</f>
        <v/>
      </c>
      <c r="AW6" s="96" t="str">
        <f t="shared" ref="AW6:AW69" si="25">IF(R6="","",IF(R6&gt;=110,"Y","N"))</f>
        <v/>
      </c>
    </row>
    <row r="7" spans="1:49" ht="14.25" customHeight="1" x14ac:dyDescent="0.25">
      <c r="A7" s="94"/>
      <c r="B7" s="10"/>
      <c r="C7" s="11"/>
      <c r="D7" s="11"/>
      <c r="E7" s="11"/>
      <c r="F7" s="11"/>
      <c r="G7" s="27"/>
      <c r="H7" s="25"/>
      <c r="I7" s="25"/>
      <c r="J7" s="28" t="str">
        <f>IF(ISERROR(VLOOKUP(G7,'points lookup'!$K$2:$L$16,2,FALSE)),"",VLOOKUP(G7,'points lookup'!$K$2:$L$16,2,FALSE))</f>
        <v/>
      </c>
      <c r="K7" s="29" t="str">
        <f>IF(ISERROR(VLOOKUP(H7,'points lookup'!$K$2:$L$16,2,FALSE)),"",VLOOKUP(H7,'points lookup'!$K$2:$L$16,2,FALSE))</f>
        <v/>
      </c>
      <c r="L7" s="29" t="str">
        <f>IF(ISERROR(VLOOKUP(I7,'points lookup'!$K$2:$L$16,2,FALSE)),"",VLOOKUP(I7,'points lookup'!$K$2:$L$16,2,FALSE))</f>
        <v/>
      </c>
      <c r="M7" s="30" t="str">
        <f t="shared" si="7"/>
        <v/>
      </c>
      <c r="N7" s="57" t="str">
        <f>IF(ISERROR(LOOKUP(M7,'points lookup'!$Q$2:$R$4)),"",LOOKUP(M7,'points lookup'!$Q$2:$R$4))</f>
        <v/>
      </c>
      <c r="O7" s="56" t="str">
        <f>IF(ISERROR(LOOKUP(M7,'points lookup'!$C$3:$D$26)),"",LOOKUP(M7,'points lookup'!$C$3:$D$26))</f>
        <v/>
      </c>
      <c r="P7" s="12" t="str">
        <f>IF(ISERROR(VLOOKUP($O7,'points lookup'!$D$3:$H$22,3,FALSE)),"",VLOOKUP($O7,'points lookup'!$D$3:$H$22,3,FALSE))</f>
        <v/>
      </c>
      <c r="Q7" s="13" t="str">
        <f>IF(ISERROR(VLOOKUP($O7,'points lookup'!$D$3:$H$22,4,FALSE)),"",VLOOKUP($O7,'points lookup'!$D$3:$H$22,4,FALSE))</f>
        <v/>
      </c>
      <c r="R7" s="122" t="str">
        <f>IF(ISERROR(VLOOKUP($O7,'points lookup'!$D$3:$H$22,5,FALSE)),"",VLOOKUP($O7,'points lookup'!$D$3:$H$22,5,FALSE))</f>
        <v/>
      </c>
      <c r="S7" s="68"/>
      <c r="T7" s="69"/>
      <c r="U7" s="70"/>
      <c r="V7" s="1" t="str">
        <f>IF(ISERROR(IF(ISNUMBER(S7),S7,VLOOKUP(S7,'points lookup'!$O$2:$P$12,2,FALSE))),"",IF(ISNUMBER(S7),S7,VLOOKUP(S7,'points lookup'!$O$2:$P$12,2,FALSE)))</f>
        <v/>
      </c>
      <c r="W7" s="7" t="str">
        <f>IF(ISERROR(IF(ISNUMBER(T7),T7,VLOOKUP(T7,'points lookup'!$O$2:$P$12,2,FALSE))),"",IF(ISNUMBER(T7),T7,VLOOKUP(T7,'points lookup'!$O$2:$P$12,2,FALSE)))</f>
        <v/>
      </c>
      <c r="X7" s="2" t="str">
        <f>IF(ISERROR(IF(ISNUMBER(U7),U7,VLOOKUP(U7,'points lookup'!$O$2:$P$12,2,FALSE))),"",IF(ISNUMBER(U7),U7,VLOOKUP(U7,'points lookup'!$O$2:$P$12,2,FALSE)))</f>
        <v/>
      </c>
      <c r="Y7" s="1" t="str">
        <f t="shared" si="8"/>
        <v/>
      </c>
      <c r="Z7" s="7" t="str">
        <f t="shared" si="0"/>
        <v/>
      </c>
      <c r="AA7" s="2" t="str">
        <f t="shared" si="1"/>
        <v/>
      </c>
      <c r="AB7" s="79" t="str">
        <f>IF(ISERROR(VLOOKUP($O7,'points lookup'!$T$3:$X$26,3,FALSE)),"",VLOOKUP($O7,'points lookup'!$T$3:$X$26,3,FALSE))</f>
        <v/>
      </c>
      <c r="AC7" s="79" t="str">
        <f>IF(ISERROR(VLOOKUP($O7,'points lookup'!$T$3:$X$26,4,FALSE)),"",VLOOKUP($O7,'points lookup'!$T$3:$X$26,4,FALSE))</f>
        <v/>
      </c>
      <c r="AD7" s="79" t="str">
        <f>IF(ISERROR(VLOOKUP($O7,'points lookup'!$T$3:$X$26,5,FALSE)),"",VLOOKUP($O7,'points lookup'!$T$3:$X$26,5,FALSE))</f>
        <v/>
      </c>
      <c r="AE7" s="82" t="str">
        <f t="shared" si="9"/>
        <v/>
      </c>
      <c r="AF7" s="79" t="str">
        <f t="shared" si="2"/>
        <v/>
      </c>
      <c r="AG7" s="83" t="str">
        <f t="shared" si="3"/>
        <v/>
      </c>
      <c r="AH7" s="132" t="str">
        <f t="shared" si="10"/>
        <v/>
      </c>
      <c r="AI7" s="48" t="str">
        <f t="shared" si="11"/>
        <v/>
      </c>
      <c r="AJ7" s="48" t="str">
        <f t="shared" si="12"/>
        <v/>
      </c>
      <c r="AK7" s="49" t="str">
        <f t="shared" si="13"/>
        <v/>
      </c>
      <c r="AL7" s="47" t="str">
        <f t="shared" si="14"/>
        <v/>
      </c>
      <c r="AM7" s="48" t="str">
        <f t="shared" si="15"/>
        <v/>
      </c>
      <c r="AN7" s="48" t="str">
        <f t="shared" si="16"/>
        <v/>
      </c>
      <c r="AO7" s="49" t="str">
        <f t="shared" si="17"/>
        <v/>
      </c>
      <c r="AP7" s="47" t="str">
        <f t="shared" si="18"/>
        <v/>
      </c>
      <c r="AQ7" s="48" t="str">
        <f t="shared" si="19"/>
        <v/>
      </c>
      <c r="AR7" s="48" t="str">
        <f t="shared" si="20"/>
        <v/>
      </c>
      <c r="AS7" s="49" t="str">
        <f t="shared" si="21"/>
        <v/>
      </c>
      <c r="AT7" s="47" t="str">
        <f t="shared" si="22"/>
        <v/>
      </c>
      <c r="AU7" s="48" t="str">
        <f t="shared" si="23"/>
        <v/>
      </c>
      <c r="AV7" s="48" t="str">
        <f t="shared" si="24"/>
        <v/>
      </c>
      <c r="AW7" s="96" t="str">
        <f t="shared" si="25"/>
        <v/>
      </c>
    </row>
    <row r="8" spans="1:49" ht="14.25" customHeight="1" x14ac:dyDescent="0.25">
      <c r="A8" s="94"/>
      <c r="B8" s="14"/>
      <c r="C8" s="15"/>
      <c r="D8" s="15"/>
      <c r="E8" s="15"/>
      <c r="F8" s="15"/>
      <c r="G8" s="27"/>
      <c r="H8" s="25"/>
      <c r="I8" s="25"/>
      <c r="J8" s="28" t="str">
        <f>IF(ISERROR(VLOOKUP(G8,'points lookup'!$K$2:$L$16,2,FALSE)),"",VLOOKUP(G8,'points lookup'!$K$2:$L$16,2,FALSE))</f>
        <v/>
      </c>
      <c r="K8" s="29" t="str">
        <f>IF(ISERROR(VLOOKUP(H8,'points lookup'!$K$2:$L$16,2,FALSE)),"",VLOOKUP(H8,'points lookup'!$K$2:$L$16,2,FALSE))</f>
        <v/>
      </c>
      <c r="L8" s="29" t="str">
        <f>IF(ISERROR(VLOOKUP(I8,'points lookup'!$K$2:$L$16,2,FALSE)),"",VLOOKUP(I8,'points lookup'!$K$2:$L$16,2,FALSE))</f>
        <v/>
      </c>
      <c r="M8" s="30" t="str">
        <f t="shared" si="7"/>
        <v/>
      </c>
      <c r="N8" s="57" t="str">
        <f>IF(ISERROR(LOOKUP(M8,'points lookup'!$Q$2:$R$4)),"",LOOKUP(M8,'points lookup'!$Q$2:$R$4))</f>
        <v/>
      </c>
      <c r="O8" s="56" t="str">
        <f>IF(ISERROR(LOOKUP(M8,'points lookup'!$C$3:$D$26)),"",LOOKUP(M8,'points lookup'!$C$3:$D$26))</f>
        <v/>
      </c>
      <c r="P8" s="12" t="str">
        <f>IF(ISERROR(VLOOKUP($O8,'points lookup'!$D$3:$H$22,3,FALSE)),"",VLOOKUP($O8,'points lookup'!$D$3:$H$22,3,FALSE))</f>
        <v/>
      </c>
      <c r="Q8" s="13" t="str">
        <f>IF(ISERROR(VLOOKUP($O8,'points lookup'!$D$3:$H$22,4,FALSE)),"",VLOOKUP($O8,'points lookup'!$D$3:$H$22,4,FALSE))</f>
        <v/>
      </c>
      <c r="R8" s="122" t="str">
        <f>IF(ISERROR(VLOOKUP($O8,'points lookup'!$D$3:$H$22,5,FALSE)),"",VLOOKUP($O8,'points lookup'!$D$3:$H$22,5,FALSE))</f>
        <v/>
      </c>
      <c r="S8" s="65"/>
      <c r="T8" s="66"/>
      <c r="U8" s="67"/>
      <c r="V8" s="1" t="str">
        <f>IF(ISERROR(IF(ISNUMBER(S8),S8,VLOOKUP(S8,'points lookup'!$O$2:$P$12,2,FALSE))),"",IF(ISNUMBER(S8),S8,VLOOKUP(S8,'points lookup'!$O$2:$P$12,2,FALSE)))</f>
        <v/>
      </c>
      <c r="W8" s="7" t="str">
        <f>IF(ISERROR(IF(ISNUMBER(T8),T8,VLOOKUP(T8,'points lookup'!$O$2:$P$12,2,FALSE))),"",IF(ISNUMBER(T8),T8,VLOOKUP(T8,'points lookup'!$O$2:$P$12,2,FALSE)))</f>
        <v/>
      </c>
      <c r="X8" s="2" t="str">
        <f>IF(ISERROR(IF(ISNUMBER(U8),U8,VLOOKUP(U8,'points lookup'!$O$2:$P$12,2,FALSE))),"",IF(ISNUMBER(U8),U8,VLOOKUP(U8,'points lookup'!$O$2:$P$12,2,FALSE)))</f>
        <v/>
      </c>
      <c r="Y8" s="1" t="str">
        <f t="shared" si="8"/>
        <v/>
      </c>
      <c r="Z8" s="7" t="str">
        <f t="shared" si="0"/>
        <v/>
      </c>
      <c r="AA8" s="2" t="str">
        <f t="shared" si="1"/>
        <v/>
      </c>
      <c r="AB8" s="79" t="str">
        <f>IF(ISERROR(VLOOKUP($O8,'points lookup'!$T$3:$X$26,3,FALSE)),"",VLOOKUP($O8,'points lookup'!$T$3:$X$26,3,FALSE))</f>
        <v/>
      </c>
      <c r="AC8" s="79" t="str">
        <f>IF(ISERROR(VLOOKUP($O8,'points lookup'!$T$3:$X$26,4,FALSE)),"",VLOOKUP($O8,'points lookup'!$T$3:$X$26,4,FALSE))</f>
        <v/>
      </c>
      <c r="AD8" s="79" t="str">
        <f>IF(ISERROR(VLOOKUP($O8,'points lookup'!$T$3:$X$26,5,FALSE)),"",VLOOKUP($O8,'points lookup'!$T$3:$X$26,5,FALSE))</f>
        <v/>
      </c>
      <c r="AE8" s="82" t="str">
        <f t="shared" si="9"/>
        <v/>
      </c>
      <c r="AF8" s="79" t="str">
        <f t="shared" si="2"/>
        <v/>
      </c>
      <c r="AG8" s="83" t="str">
        <f t="shared" si="3"/>
        <v/>
      </c>
      <c r="AH8" s="132" t="str">
        <f t="shared" si="10"/>
        <v/>
      </c>
      <c r="AI8" s="48" t="str">
        <f t="shared" si="11"/>
        <v/>
      </c>
      <c r="AJ8" s="48" t="str">
        <f t="shared" si="12"/>
        <v/>
      </c>
      <c r="AK8" s="49" t="str">
        <f t="shared" si="13"/>
        <v/>
      </c>
      <c r="AL8" s="47" t="str">
        <f t="shared" si="14"/>
        <v/>
      </c>
      <c r="AM8" s="48" t="str">
        <f t="shared" si="15"/>
        <v/>
      </c>
      <c r="AN8" s="48" t="str">
        <f t="shared" si="16"/>
        <v/>
      </c>
      <c r="AO8" s="49" t="str">
        <f t="shared" si="17"/>
        <v/>
      </c>
      <c r="AP8" s="47" t="str">
        <f t="shared" si="18"/>
        <v/>
      </c>
      <c r="AQ8" s="48" t="str">
        <f t="shared" si="19"/>
        <v/>
      </c>
      <c r="AR8" s="48" t="str">
        <f t="shared" si="20"/>
        <v/>
      </c>
      <c r="AS8" s="49" t="str">
        <f t="shared" si="21"/>
        <v/>
      </c>
      <c r="AT8" s="47" t="str">
        <f t="shared" si="22"/>
        <v/>
      </c>
      <c r="AU8" s="48" t="str">
        <f t="shared" si="23"/>
        <v/>
      </c>
      <c r="AV8" s="48" t="str">
        <f t="shared" si="24"/>
        <v/>
      </c>
      <c r="AW8" s="96" t="str">
        <f t="shared" si="25"/>
        <v/>
      </c>
    </row>
    <row r="9" spans="1:49" ht="14.25" customHeight="1" x14ac:dyDescent="0.25">
      <c r="A9" s="94"/>
      <c r="B9" s="10"/>
      <c r="C9" s="11"/>
      <c r="D9" s="11"/>
      <c r="E9" s="11"/>
      <c r="F9" s="11"/>
      <c r="G9" s="27"/>
      <c r="H9" s="25"/>
      <c r="I9" s="25"/>
      <c r="J9" s="28" t="str">
        <f>IF(ISERROR(VLOOKUP(G9,'points lookup'!$K$2:$L$16,2,FALSE)),"",VLOOKUP(G9,'points lookup'!$K$2:$L$16,2,FALSE))</f>
        <v/>
      </c>
      <c r="K9" s="29" t="str">
        <f>IF(ISERROR(VLOOKUP(H9,'points lookup'!$K$2:$L$16,2,FALSE)),"",VLOOKUP(H9,'points lookup'!$K$2:$L$16,2,FALSE))</f>
        <v/>
      </c>
      <c r="L9" s="29" t="str">
        <f>IF(ISERROR(VLOOKUP(I9,'points lookup'!$K$2:$L$16,2,FALSE)),"",VLOOKUP(I9,'points lookup'!$K$2:$L$16,2,FALSE))</f>
        <v/>
      </c>
      <c r="M9" s="30" t="str">
        <f t="shared" si="7"/>
        <v/>
      </c>
      <c r="N9" s="57" t="str">
        <f>IF(ISERROR(LOOKUP(M9,'points lookup'!$Q$2:$R$4)),"",LOOKUP(M9,'points lookup'!$Q$2:$R$4))</f>
        <v/>
      </c>
      <c r="O9" s="56" t="str">
        <f>IF(ISERROR(LOOKUP(M9,'points lookup'!$C$3:$D$26)),"",LOOKUP(M9,'points lookup'!$C$3:$D$26))</f>
        <v/>
      </c>
      <c r="P9" s="12" t="str">
        <f>IF(ISERROR(VLOOKUP($O9,'points lookup'!$D$3:$H$22,3,FALSE)),"",VLOOKUP($O9,'points lookup'!$D$3:$H$22,3,FALSE))</f>
        <v/>
      </c>
      <c r="Q9" s="13" t="str">
        <f>IF(ISERROR(VLOOKUP($O9,'points lookup'!$D$3:$H$22,4,FALSE)),"",VLOOKUP($O9,'points lookup'!$D$3:$H$22,4,FALSE))</f>
        <v/>
      </c>
      <c r="R9" s="122" t="str">
        <f>IF(ISERROR(VLOOKUP($O9,'points lookup'!$D$3:$H$22,5,FALSE)),"",VLOOKUP($O9,'points lookup'!$D$3:$H$22,5,FALSE))</f>
        <v/>
      </c>
      <c r="S9" s="68"/>
      <c r="T9" s="69"/>
      <c r="U9" s="70"/>
      <c r="V9" s="1" t="str">
        <f>IF(ISERROR(IF(ISNUMBER(S9),S9,VLOOKUP(S9,'points lookup'!$O$2:$P$12,2,FALSE))),"",IF(ISNUMBER(S9),S9,VLOOKUP(S9,'points lookup'!$O$2:$P$12,2,FALSE)))</f>
        <v/>
      </c>
      <c r="W9" s="7" t="str">
        <f>IF(ISERROR(IF(ISNUMBER(T9),T9,VLOOKUP(T9,'points lookup'!$O$2:$P$12,2,FALSE))),"",IF(ISNUMBER(T9),T9,VLOOKUP(T9,'points lookup'!$O$2:$P$12,2,FALSE)))</f>
        <v/>
      </c>
      <c r="X9" s="2" t="str">
        <f>IF(ISERROR(IF(ISNUMBER(U9),U9,VLOOKUP(U9,'points lookup'!$O$2:$P$12,2,FALSE))),"",IF(ISNUMBER(U9),U9,VLOOKUP(U9,'points lookup'!$O$2:$P$12,2,FALSE)))</f>
        <v/>
      </c>
      <c r="Y9" s="1" t="str">
        <f t="shared" si="8"/>
        <v/>
      </c>
      <c r="Z9" s="7" t="str">
        <f t="shared" si="0"/>
        <v/>
      </c>
      <c r="AA9" s="2" t="str">
        <f t="shared" si="1"/>
        <v/>
      </c>
      <c r="AB9" s="79" t="str">
        <f>IF(ISERROR(VLOOKUP($O9,'points lookup'!$T$3:$X$26,3,FALSE)),"",VLOOKUP($O9,'points lookup'!$T$3:$X$26,3,FALSE))</f>
        <v/>
      </c>
      <c r="AC9" s="79" t="str">
        <f>IF(ISERROR(VLOOKUP($O9,'points lookup'!$T$3:$X$26,4,FALSE)),"",VLOOKUP($O9,'points lookup'!$T$3:$X$26,4,FALSE))</f>
        <v/>
      </c>
      <c r="AD9" s="79" t="str">
        <f>IF(ISERROR(VLOOKUP($O9,'points lookup'!$T$3:$X$26,5,FALSE)),"",VLOOKUP($O9,'points lookup'!$T$3:$X$26,5,FALSE))</f>
        <v/>
      </c>
      <c r="AE9" s="82" t="str">
        <f t="shared" si="9"/>
        <v/>
      </c>
      <c r="AF9" s="79" t="str">
        <f t="shared" si="2"/>
        <v/>
      </c>
      <c r="AG9" s="83" t="str">
        <f t="shared" si="3"/>
        <v/>
      </c>
      <c r="AH9" s="132" t="str">
        <f t="shared" si="10"/>
        <v/>
      </c>
      <c r="AI9" s="48" t="str">
        <f t="shared" si="11"/>
        <v/>
      </c>
      <c r="AJ9" s="48" t="str">
        <f t="shared" si="12"/>
        <v/>
      </c>
      <c r="AK9" s="49" t="str">
        <f t="shared" si="13"/>
        <v/>
      </c>
      <c r="AL9" s="47" t="str">
        <f t="shared" si="14"/>
        <v/>
      </c>
      <c r="AM9" s="48" t="str">
        <f t="shared" si="15"/>
        <v/>
      </c>
      <c r="AN9" s="48" t="str">
        <f t="shared" si="16"/>
        <v/>
      </c>
      <c r="AO9" s="49" t="str">
        <f t="shared" si="17"/>
        <v/>
      </c>
      <c r="AP9" s="47" t="str">
        <f t="shared" si="18"/>
        <v/>
      </c>
      <c r="AQ9" s="48" t="str">
        <f t="shared" si="19"/>
        <v/>
      </c>
      <c r="AR9" s="48" t="str">
        <f t="shared" si="20"/>
        <v/>
      </c>
      <c r="AS9" s="49" t="str">
        <f t="shared" si="21"/>
        <v/>
      </c>
      <c r="AT9" s="47" t="str">
        <f t="shared" si="22"/>
        <v/>
      </c>
      <c r="AU9" s="48" t="str">
        <f t="shared" si="23"/>
        <v/>
      </c>
      <c r="AV9" s="48" t="str">
        <f t="shared" si="24"/>
        <v/>
      </c>
      <c r="AW9" s="96" t="str">
        <f t="shared" si="25"/>
        <v/>
      </c>
    </row>
    <row r="10" spans="1:49" ht="14.25" customHeight="1" x14ac:dyDescent="0.25">
      <c r="A10" s="94"/>
      <c r="B10" s="14"/>
      <c r="C10" s="11"/>
      <c r="D10" s="11"/>
      <c r="E10" s="11"/>
      <c r="F10" s="11"/>
      <c r="G10" s="26"/>
      <c r="H10" s="24"/>
      <c r="I10" s="24"/>
      <c r="J10" s="28" t="str">
        <f>IF(ISERROR(VLOOKUP(G10,'points lookup'!$K$2:$L$16,2,FALSE)),"",VLOOKUP(G10,'points lookup'!$K$2:$L$16,2,FALSE))</f>
        <v/>
      </c>
      <c r="K10" s="29" t="str">
        <f>IF(ISERROR(VLOOKUP(H10,'points lookup'!$K$2:$L$16,2,FALSE)),"",VLOOKUP(H10,'points lookup'!$K$2:$L$16,2,FALSE))</f>
        <v/>
      </c>
      <c r="L10" s="29" t="str">
        <f>IF(ISERROR(VLOOKUP(I10,'points lookup'!$K$2:$L$16,2,FALSE)),"",VLOOKUP(I10,'points lookup'!$K$2:$L$16,2,FALSE))</f>
        <v/>
      </c>
      <c r="M10" s="30" t="str">
        <f t="shared" si="7"/>
        <v/>
      </c>
      <c r="N10" s="57" t="str">
        <f>IF(ISERROR(LOOKUP(M10,'points lookup'!$Q$2:$R$4)),"",LOOKUP(M10,'points lookup'!$Q$2:$R$4))</f>
        <v/>
      </c>
      <c r="O10" s="56" t="str">
        <f>IF(ISERROR(LOOKUP(M10,'points lookup'!$C$3:$D$26)),"",LOOKUP(M10,'points lookup'!$C$3:$D$26))</f>
        <v/>
      </c>
      <c r="P10" s="12" t="str">
        <f>IF(ISERROR(VLOOKUP($O10,'points lookup'!$D$3:$H$22,3,FALSE)),"",VLOOKUP($O10,'points lookup'!$D$3:$H$22,3,FALSE))</f>
        <v/>
      </c>
      <c r="Q10" s="13" t="str">
        <f>IF(ISERROR(VLOOKUP($O10,'points lookup'!$D$3:$H$22,4,FALSE)),"",VLOOKUP($O10,'points lookup'!$D$3:$H$22,4,FALSE))</f>
        <v/>
      </c>
      <c r="R10" s="122" t="str">
        <f>IF(ISERROR(VLOOKUP($O10,'points lookup'!$D$3:$H$22,5,FALSE)),"",VLOOKUP($O10,'points lookup'!$D$3:$H$22,5,FALSE))</f>
        <v/>
      </c>
      <c r="S10" s="68"/>
      <c r="T10" s="69"/>
      <c r="U10" s="70"/>
      <c r="V10" s="1" t="str">
        <f>IF(ISERROR(IF(ISNUMBER(S10),S10,VLOOKUP(S10,'points lookup'!$O$2:$P$12,2,FALSE))),"",IF(ISNUMBER(S10),S10,VLOOKUP(S10,'points lookup'!$O$2:$P$12,2,FALSE)))</f>
        <v/>
      </c>
      <c r="W10" s="7" t="str">
        <f>IF(ISERROR(IF(ISNUMBER(T10),T10,VLOOKUP(T10,'points lookup'!$O$2:$P$12,2,FALSE))),"",IF(ISNUMBER(T10),T10,VLOOKUP(T10,'points lookup'!$O$2:$P$12,2,FALSE)))</f>
        <v/>
      </c>
      <c r="X10" s="2" t="str">
        <f>IF(ISERROR(IF(ISNUMBER(U10),U10,VLOOKUP(U10,'points lookup'!$O$2:$P$12,2,FALSE))),"",IF(ISNUMBER(U10),U10,VLOOKUP(U10,'points lookup'!$O$2:$P$12,2,FALSE)))</f>
        <v/>
      </c>
      <c r="Y10" s="1" t="str">
        <f t="shared" si="8"/>
        <v/>
      </c>
      <c r="Z10" s="7" t="str">
        <f t="shared" si="0"/>
        <v/>
      </c>
      <c r="AA10" s="2" t="str">
        <f t="shared" si="1"/>
        <v/>
      </c>
      <c r="AB10" s="79" t="str">
        <f>IF(ISERROR(VLOOKUP($O10,'points lookup'!$T$3:$X$26,3,FALSE)),"",VLOOKUP($O10,'points lookup'!$T$3:$X$26,3,FALSE))</f>
        <v/>
      </c>
      <c r="AC10" s="79" t="str">
        <f>IF(ISERROR(VLOOKUP($O10,'points lookup'!$T$3:$X$26,4,FALSE)),"",VLOOKUP($O10,'points lookup'!$T$3:$X$26,4,FALSE))</f>
        <v/>
      </c>
      <c r="AD10" s="79" t="str">
        <f>IF(ISERROR(VLOOKUP($O10,'points lookup'!$T$3:$X$26,5,FALSE)),"",VLOOKUP($O10,'points lookup'!$T$3:$X$26,5,FALSE))</f>
        <v/>
      </c>
      <c r="AE10" s="82" t="str">
        <f t="shared" si="9"/>
        <v/>
      </c>
      <c r="AF10" s="79" t="str">
        <f t="shared" si="2"/>
        <v/>
      </c>
      <c r="AG10" s="83" t="str">
        <f t="shared" si="3"/>
        <v/>
      </c>
      <c r="AH10" s="132" t="str">
        <f t="shared" si="10"/>
        <v/>
      </c>
      <c r="AI10" s="48" t="str">
        <f t="shared" si="11"/>
        <v/>
      </c>
      <c r="AJ10" s="48" t="str">
        <f t="shared" si="12"/>
        <v/>
      </c>
      <c r="AK10" s="49" t="str">
        <f t="shared" si="13"/>
        <v/>
      </c>
      <c r="AL10" s="47" t="str">
        <f t="shared" si="14"/>
        <v/>
      </c>
      <c r="AM10" s="48" t="str">
        <f t="shared" si="15"/>
        <v/>
      </c>
      <c r="AN10" s="48" t="str">
        <f t="shared" si="16"/>
        <v/>
      </c>
      <c r="AO10" s="49" t="str">
        <f t="shared" si="17"/>
        <v/>
      </c>
      <c r="AP10" s="47" t="str">
        <f t="shared" si="18"/>
        <v/>
      </c>
      <c r="AQ10" s="48" t="str">
        <f t="shared" si="19"/>
        <v/>
      </c>
      <c r="AR10" s="48" t="str">
        <f t="shared" si="20"/>
        <v/>
      </c>
      <c r="AS10" s="49" t="str">
        <f t="shared" si="21"/>
        <v/>
      </c>
      <c r="AT10" s="47" t="str">
        <f t="shared" si="22"/>
        <v/>
      </c>
      <c r="AU10" s="48" t="str">
        <f t="shared" si="23"/>
        <v/>
      </c>
      <c r="AV10" s="48" t="str">
        <f t="shared" si="24"/>
        <v/>
      </c>
      <c r="AW10" s="96" t="str">
        <f t="shared" si="25"/>
        <v/>
      </c>
    </row>
    <row r="11" spans="1:49" ht="14.25" customHeight="1" x14ac:dyDescent="0.25">
      <c r="A11" s="94"/>
      <c r="B11" s="10"/>
      <c r="C11" s="11"/>
      <c r="D11" s="11"/>
      <c r="E11" s="11"/>
      <c r="F11" s="11"/>
      <c r="G11" s="27"/>
      <c r="H11" s="25"/>
      <c r="I11" s="25"/>
      <c r="J11" s="28" t="str">
        <f>IF(ISERROR(VLOOKUP(G11,'points lookup'!$K$2:$L$16,2,FALSE)),"",VLOOKUP(G11,'points lookup'!$K$2:$L$16,2,FALSE))</f>
        <v/>
      </c>
      <c r="K11" s="29" t="str">
        <f>IF(ISERROR(VLOOKUP(H11,'points lookup'!$K$2:$L$16,2,FALSE)),"",VLOOKUP(H11,'points lookup'!$K$2:$L$16,2,FALSE))</f>
        <v/>
      </c>
      <c r="L11" s="29" t="str">
        <f>IF(ISERROR(VLOOKUP(I11,'points lookup'!$K$2:$L$16,2,FALSE)),"",VLOOKUP(I11,'points lookup'!$K$2:$L$16,2,FALSE))</f>
        <v/>
      </c>
      <c r="M11" s="30" t="str">
        <f t="shared" si="7"/>
        <v/>
      </c>
      <c r="N11" s="57" t="str">
        <f>IF(ISERROR(LOOKUP(M11,'points lookup'!$Q$2:$R$4)),"",LOOKUP(M11,'points lookup'!$Q$2:$R$4))</f>
        <v/>
      </c>
      <c r="O11" s="56" t="str">
        <f>IF(ISERROR(LOOKUP(M11,'points lookup'!$C$3:$D$26)),"",LOOKUP(M11,'points lookup'!$C$3:$D$26))</f>
        <v/>
      </c>
      <c r="P11" s="12" t="str">
        <f>IF(ISERROR(VLOOKUP($O11,'points lookup'!$D$3:$H$22,3,FALSE)),"",VLOOKUP($O11,'points lookup'!$D$3:$H$22,3,FALSE))</f>
        <v/>
      </c>
      <c r="Q11" s="13" t="str">
        <f>IF(ISERROR(VLOOKUP($O11,'points lookup'!$D$3:$H$22,4,FALSE)),"",VLOOKUP($O11,'points lookup'!$D$3:$H$22,4,FALSE))</f>
        <v/>
      </c>
      <c r="R11" s="122" t="str">
        <f>IF(ISERROR(VLOOKUP($O11,'points lookup'!$D$3:$H$22,5,FALSE)),"",VLOOKUP($O11,'points lookup'!$D$3:$H$22,5,FALSE))</f>
        <v/>
      </c>
      <c r="S11" s="65"/>
      <c r="T11" s="66"/>
      <c r="U11" s="67"/>
      <c r="V11" s="1" t="str">
        <f>IF(ISERROR(IF(ISNUMBER(S11),S11,VLOOKUP(S11,'points lookup'!$O$2:$P$12,2,FALSE))),"",IF(ISNUMBER(S11),S11,VLOOKUP(S11,'points lookup'!$O$2:$P$12,2,FALSE)))</f>
        <v/>
      </c>
      <c r="W11" s="7" t="str">
        <f>IF(ISERROR(IF(ISNUMBER(T11),T11,VLOOKUP(T11,'points lookup'!$O$2:$P$12,2,FALSE))),"",IF(ISNUMBER(T11),T11,VLOOKUP(T11,'points lookup'!$O$2:$P$12,2,FALSE)))</f>
        <v/>
      </c>
      <c r="X11" s="2" t="str">
        <f>IF(ISERROR(IF(ISNUMBER(U11),U11,VLOOKUP(U11,'points lookup'!$O$2:$P$12,2,FALSE))),"",IF(ISNUMBER(U11),U11,VLOOKUP(U11,'points lookup'!$O$2:$P$12,2,FALSE)))</f>
        <v/>
      </c>
      <c r="Y11" s="1" t="str">
        <f t="shared" si="8"/>
        <v/>
      </c>
      <c r="Z11" s="7" t="str">
        <f t="shared" si="0"/>
        <v/>
      </c>
      <c r="AA11" s="2" t="str">
        <f t="shared" si="1"/>
        <v/>
      </c>
      <c r="AB11" s="79" t="str">
        <f>IF(ISERROR(VLOOKUP($O11,'points lookup'!$T$3:$X$26,3,FALSE)),"",VLOOKUP($O11,'points lookup'!$T$3:$X$26,3,FALSE))</f>
        <v/>
      </c>
      <c r="AC11" s="79" t="str">
        <f>IF(ISERROR(VLOOKUP($O11,'points lookup'!$T$3:$X$26,4,FALSE)),"",VLOOKUP($O11,'points lookup'!$T$3:$X$26,4,FALSE))</f>
        <v/>
      </c>
      <c r="AD11" s="79" t="str">
        <f>IF(ISERROR(VLOOKUP($O11,'points lookup'!$T$3:$X$26,5,FALSE)),"",VLOOKUP($O11,'points lookup'!$T$3:$X$26,5,FALSE))</f>
        <v/>
      </c>
      <c r="AE11" s="82" t="str">
        <f t="shared" si="9"/>
        <v/>
      </c>
      <c r="AF11" s="79" t="str">
        <f t="shared" si="2"/>
        <v/>
      </c>
      <c r="AG11" s="83" t="str">
        <f t="shared" si="3"/>
        <v/>
      </c>
      <c r="AH11" s="132" t="str">
        <f t="shared" si="10"/>
        <v/>
      </c>
      <c r="AI11" s="48" t="str">
        <f t="shared" si="11"/>
        <v/>
      </c>
      <c r="AJ11" s="48" t="str">
        <f t="shared" si="12"/>
        <v/>
      </c>
      <c r="AK11" s="49" t="str">
        <f t="shared" si="13"/>
        <v/>
      </c>
      <c r="AL11" s="47" t="str">
        <f t="shared" si="14"/>
        <v/>
      </c>
      <c r="AM11" s="48" t="str">
        <f t="shared" si="15"/>
        <v/>
      </c>
      <c r="AN11" s="48" t="str">
        <f t="shared" si="16"/>
        <v/>
      </c>
      <c r="AO11" s="49" t="str">
        <f t="shared" si="17"/>
        <v/>
      </c>
      <c r="AP11" s="47" t="str">
        <f t="shared" si="18"/>
        <v/>
      </c>
      <c r="AQ11" s="48" t="str">
        <f t="shared" si="19"/>
        <v/>
      </c>
      <c r="AR11" s="48" t="str">
        <f t="shared" si="20"/>
        <v/>
      </c>
      <c r="AS11" s="49" t="str">
        <f t="shared" si="21"/>
        <v/>
      </c>
      <c r="AT11" s="47" t="str">
        <f t="shared" si="22"/>
        <v/>
      </c>
      <c r="AU11" s="48" t="str">
        <f t="shared" si="23"/>
        <v/>
      </c>
      <c r="AV11" s="48" t="str">
        <f t="shared" si="24"/>
        <v/>
      </c>
      <c r="AW11" s="96" t="str">
        <f t="shared" si="25"/>
        <v/>
      </c>
    </row>
    <row r="12" spans="1:49" ht="14.25" customHeight="1" x14ac:dyDescent="0.25">
      <c r="A12" s="94"/>
      <c r="B12" s="14"/>
      <c r="C12" s="15"/>
      <c r="D12" s="15"/>
      <c r="E12" s="15"/>
      <c r="F12" s="15"/>
      <c r="G12" s="27"/>
      <c r="H12" s="25"/>
      <c r="I12" s="25"/>
      <c r="J12" s="28" t="str">
        <f>IF(ISERROR(VLOOKUP(G12,'points lookup'!$K$2:$L$16,2,FALSE)),"",VLOOKUP(G12,'points lookup'!$K$2:$L$16,2,FALSE))</f>
        <v/>
      </c>
      <c r="K12" s="29" t="str">
        <f>IF(ISERROR(VLOOKUP(H12,'points lookup'!$K$2:$L$16,2,FALSE)),"",VLOOKUP(H12,'points lookup'!$K$2:$L$16,2,FALSE))</f>
        <v/>
      </c>
      <c r="L12" s="29" t="str">
        <f>IF(ISERROR(VLOOKUP(I12,'points lookup'!$K$2:$L$16,2,FALSE)),"",VLOOKUP(I12,'points lookup'!$K$2:$L$16,2,FALSE))</f>
        <v/>
      </c>
      <c r="M12" s="30" t="str">
        <f t="shared" si="7"/>
        <v/>
      </c>
      <c r="N12" s="57" t="str">
        <f>IF(ISERROR(LOOKUP(M12,'points lookup'!$Q$2:$R$4)),"",LOOKUP(M12,'points lookup'!$Q$2:$R$4))</f>
        <v/>
      </c>
      <c r="O12" s="56" t="str">
        <f>IF(ISERROR(LOOKUP(M12,'points lookup'!$C$3:$D$26)),"",LOOKUP(M12,'points lookup'!$C$3:$D$26))</f>
        <v/>
      </c>
      <c r="P12" s="12" t="str">
        <f>IF(ISERROR(VLOOKUP($O12,'points lookup'!$D$3:$H$22,3,FALSE)),"",VLOOKUP($O12,'points lookup'!$D$3:$H$22,3,FALSE))</f>
        <v/>
      </c>
      <c r="Q12" s="13" t="str">
        <f>IF(ISERROR(VLOOKUP($O12,'points lookup'!$D$3:$H$22,4,FALSE)),"",VLOOKUP($O12,'points lookup'!$D$3:$H$22,4,FALSE))</f>
        <v/>
      </c>
      <c r="R12" s="122" t="str">
        <f>IF(ISERROR(VLOOKUP($O12,'points lookup'!$D$3:$H$22,5,FALSE)),"",VLOOKUP($O12,'points lookup'!$D$3:$H$22,5,FALSE))</f>
        <v/>
      </c>
      <c r="S12" s="68"/>
      <c r="T12" s="69"/>
      <c r="U12" s="70"/>
      <c r="V12" s="1" t="str">
        <f>IF(ISERROR(IF(ISNUMBER(S12),S12,VLOOKUP(S12,'points lookup'!$O$2:$P$12,2,FALSE))),"",IF(ISNUMBER(S12),S12,VLOOKUP(S12,'points lookup'!$O$2:$P$12,2,FALSE)))</f>
        <v/>
      </c>
      <c r="W12" s="7" t="str">
        <f>IF(ISERROR(IF(ISNUMBER(T12),T12,VLOOKUP(T12,'points lookup'!$O$2:$P$12,2,FALSE))),"",IF(ISNUMBER(T12),T12,VLOOKUP(T12,'points lookup'!$O$2:$P$12,2,FALSE)))</f>
        <v/>
      </c>
      <c r="X12" s="2" t="str">
        <f>IF(ISERROR(IF(ISNUMBER(U12),U12,VLOOKUP(U12,'points lookup'!$O$2:$P$12,2,FALSE))),"",IF(ISNUMBER(U12),U12,VLOOKUP(U12,'points lookup'!$O$2:$P$12,2,FALSE)))</f>
        <v/>
      </c>
      <c r="Y12" s="1" t="str">
        <f t="shared" si="8"/>
        <v/>
      </c>
      <c r="Z12" s="7" t="str">
        <f t="shared" si="0"/>
        <v/>
      </c>
      <c r="AA12" s="2" t="str">
        <f t="shared" si="1"/>
        <v/>
      </c>
      <c r="AB12" s="79" t="str">
        <f>IF(ISERROR(VLOOKUP($O12,'points lookup'!$T$3:$X$26,3,FALSE)),"",VLOOKUP($O12,'points lookup'!$T$3:$X$26,3,FALSE))</f>
        <v/>
      </c>
      <c r="AC12" s="79" t="str">
        <f>IF(ISERROR(VLOOKUP($O12,'points lookup'!$T$3:$X$26,4,FALSE)),"",VLOOKUP($O12,'points lookup'!$T$3:$X$26,4,FALSE))</f>
        <v/>
      </c>
      <c r="AD12" s="79" t="str">
        <f>IF(ISERROR(VLOOKUP($O12,'points lookup'!$T$3:$X$26,5,FALSE)),"",VLOOKUP($O12,'points lookup'!$T$3:$X$26,5,FALSE))</f>
        <v/>
      </c>
      <c r="AE12" s="82" t="str">
        <f t="shared" si="9"/>
        <v/>
      </c>
      <c r="AF12" s="79" t="str">
        <f t="shared" si="2"/>
        <v/>
      </c>
      <c r="AG12" s="83" t="str">
        <f t="shared" si="3"/>
        <v/>
      </c>
      <c r="AH12" s="132" t="str">
        <f t="shared" si="10"/>
        <v/>
      </c>
      <c r="AI12" s="48" t="str">
        <f t="shared" si="11"/>
        <v/>
      </c>
      <c r="AJ12" s="48" t="str">
        <f t="shared" si="12"/>
        <v/>
      </c>
      <c r="AK12" s="49" t="str">
        <f t="shared" si="13"/>
        <v/>
      </c>
      <c r="AL12" s="47" t="str">
        <f t="shared" si="14"/>
        <v/>
      </c>
      <c r="AM12" s="48" t="str">
        <f t="shared" si="15"/>
        <v/>
      </c>
      <c r="AN12" s="48" t="str">
        <f t="shared" si="16"/>
        <v/>
      </c>
      <c r="AO12" s="49" t="str">
        <f t="shared" si="17"/>
        <v/>
      </c>
      <c r="AP12" s="47" t="str">
        <f t="shared" si="18"/>
        <v/>
      </c>
      <c r="AQ12" s="48" t="str">
        <f t="shared" si="19"/>
        <v/>
      </c>
      <c r="AR12" s="48" t="str">
        <f t="shared" si="20"/>
        <v/>
      </c>
      <c r="AS12" s="49" t="str">
        <f t="shared" si="21"/>
        <v/>
      </c>
      <c r="AT12" s="47" t="str">
        <f t="shared" si="22"/>
        <v/>
      </c>
      <c r="AU12" s="48" t="str">
        <f t="shared" si="23"/>
        <v/>
      </c>
      <c r="AV12" s="48" t="str">
        <f t="shared" si="24"/>
        <v/>
      </c>
      <c r="AW12" s="96" t="str">
        <f t="shared" si="25"/>
        <v/>
      </c>
    </row>
    <row r="13" spans="1:49" ht="14.25" customHeight="1" x14ac:dyDescent="0.25">
      <c r="A13" s="94"/>
      <c r="B13" s="10"/>
      <c r="C13" s="15"/>
      <c r="D13" s="15"/>
      <c r="E13" s="15"/>
      <c r="F13" s="15"/>
      <c r="G13" s="27"/>
      <c r="H13" s="25"/>
      <c r="I13" s="25"/>
      <c r="J13" s="28" t="str">
        <f>IF(ISERROR(VLOOKUP(G13,'points lookup'!$K$2:$L$16,2,FALSE)),"",VLOOKUP(G13,'points lookup'!$K$2:$L$16,2,FALSE))</f>
        <v/>
      </c>
      <c r="K13" s="29" t="str">
        <f>IF(ISERROR(VLOOKUP(H13,'points lookup'!$K$2:$L$16,2,FALSE)),"",VLOOKUP(H13,'points lookup'!$K$2:$L$16,2,FALSE))</f>
        <v/>
      </c>
      <c r="L13" s="29" t="str">
        <f>IF(ISERROR(VLOOKUP(I13,'points lookup'!$K$2:$L$16,2,FALSE)),"",VLOOKUP(I13,'points lookup'!$K$2:$L$16,2,FALSE))</f>
        <v/>
      </c>
      <c r="M13" s="30" t="str">
        <f t="shared" si="7"/>
        <v/>
      </c>
      <c r="N13" s="57" t="str">
        <f>IF(ISERROR(LOOKUP(M13,'points lookup'!$Q$2:$R$4)),"",LOOKUP(M13,'points lookup'!$Q$2:$R$4))</f>
        <v/>
      </c>
      <c r="O13" s="56" t="str">
        <f>IF(ISERROR(LOOKUP(M13,'points lookup'!$C$3:$D$26)),"",LOOKUP(M13,'points lookup'!$C$3:$D$26))</f>
        <v/>
      </c>
      <c r="P13" s="12" t="str">
        <f>IF(ISERROR(VLOOKUP($O13,'points lookup'!$D$3:$H$22,3,FALSE)),"",VLOOKUP($O13,'points lookup'!$D$3:$H$22,3,FALSE))</f>
        <v/>
      </c>
      <c r="Q13" s="13" t="str">
        <f>IF(ISERROR(VLOOKUP($O13,'points lookup'!$D$3:$H$22,4,FALSE)),"",VLOOKUP($O13,'points lookup'!$D$3:$H$22,4,FALSE))</f>
        <v/>
      </c>
      <c r="R13" s="122" t="str">
        <f>IF(ISERROR(VLOOKUP($O13,'points lookup'!$D$3:$H$22,5,FALSE)),"",VLOOKUP($O13,'points lookup'!$D$3:$H$22,5,FALSE))</f>
        <v/>
      </c>
      <c r="S13" s="68"/>
      <c r="T13" s="69"/>
      <c r="U13" s="70"/>
      <c r="V13" s="1" t="str">
        <f>IF(ISERROR(IF(ISNUMBER(S13),S13,VLOOKUP(S13,'points lookup'!$O$2:$P$12,2,FALSE))),"",IF(ISNUMBER(S13),S13,VLOOKUP(S13,'points lookup'!$O$2:$P$12,2,FALSE)))</f>
        <v/>
      </c>
      <c r="W13" s="7" t="str">
        <f>IF(ISERROR(IF(ISNUMBER(T13),T13,VLOOKUP(T13,'points lookup'!$O$2:$P$12,2,FALSE))),"",IF(ISNUMBER(T13),T13,VLOOKUP(T13,'points lookup'!$O$2:$P$12,2,FALSE)))</f>
        <v/>
      </c>
      <c r="X13" s="2" t="str">
        <f>IF(ISERROR(IF(ISNUMBER(U13),U13,VLOOKUP(U13,'points lookup'!$O$2:$P$12,2,FALSE))),"",IF(ISNUMBER(U13),U13,VLOOKUP(U13,'points lookup'!$O$2:$P$12,2,FALSE)))</f>
        <v/>
      </c>
      <c r="Y13" s="1" t="str">
        <f t="shared" si="8"/>
        <v/>
      </c>
      <c r="Z13" s="7" t="str">
        <f t="shared" si="0"/>
        <v/>
      </c>
      <c r="AA13" s="2" t="str">
        <f t="shared" si="1"/>
        <v/>
      </c>
      <c r="AB13" s="79" t="str">
        <f>IF(ISERROR(VLOOKUP($O13,'points lookup'!$T$3:$X$26,3,FALSE)),"",VLOOKUP($O13,'points lookup'!$T$3:$X$26,3,FALSE))</f>
        <v/>
      </c>
      <c r="AC13" s="79" t="str">
        <f>IF(ISERROR(VLOOKUP($O13,'points lookup'!$T$3:$X$26,4,FALSE)),"",VLOOKUP($O13,'points lookup'!$T$3:$X$26,4,FALSE))</f>
        <v/>
      </c>
      <c r="AD13" s="79" t="str">
        <f>IF(ISERROR(VLOOKUP($O13,'points lookup'!$T$3:$X$26,5,FALSE)),"",VLOOKUP($O13,'points lookup'!$T$3:$X$26,5,FALSE))</f>
        <v/>
      </c>
      <c r="AE13" s="82" t="str">
        <f t="shared" si="9"/>
        <v/>
      </c>
      <c r="AF13" s="79" t="str">
        <f t="shared" si="2"/>
        <v/>
      </c>
      <c r="AG13" s="83" t="str">
        <f t="shared" si="3"/>
        <v/>
      </c>
      <c r="AH13" s="132" t="str">
        <f t="shared" si="10"/>
        <v/>
      </c>
      <c r="AI13" s="48" t="str">
        <f t="shared" si="11"/>
        <v/>
      </c>
      <c r="AJ13" s="48" t="str">
        <f t="shared" si="12"/>
        <v/>
      </c>
      <c r="AK13" s="49" t="str">
        <f t="shared" si="13"/>
        <v/>
      </c>
      <c r="AL13" s="47" t="str">
        <f t="shared" si="14"/>
        <v/>
      </c>
      <c r="AM13" s="48" t="str">
        <f t="shared" si="15"/>
        <v/>
      </c>
      <c r="AN13" s="48" t="str">
        <f t="shared" si="16"/>
        <v/>
      </c>
      <c r="AO13" s="49" t="str">
        <f t="shared" si="17"/>
        <v/>
      </c>
      <c r="AP13" s="47" t="str">
        <f t="shared" si="18"/>
        <v/>
      </c>
      <c r="AQ13" s="48" t="str">
        <f t="shared" si="19"/>
        <v/>
      </c>
      <c r="AR13" s="48" t="str">
        <f t="shared" si="20"/>
        <v/>
      </c>
      <c r="AS13" s="49" t="str">
        <f t="shared" si="21"/>
        <v/>
      </c>
      <c r="AT13" s="47" t="str">
        <f t="shared" si="22"/>
        <v/>
      </c>
      <c r="AU13" s="48" t="str">
        <f t="shared" si="23"/>
        <v/>
      </c>
      <c r="AV13" s="48" t="str">
        <f t="shared" si="24"/>
        <v/>
      </c>
      <c r="AW13" s="96" t="str">
        <f t="shared" si="25"/>
        <v/>
      </c>
    </row>
    <row r="14" spans="1:49" ht="14.25" customHeight="1" x14ac:dyDescent="0.25">
      <c r="A14" s="94"/>
      <c r="B14" s="14"/>
      <c r="C14" s="15"/>
      <c r="D14" s="15"/>
      <c r="E14" s="15"/>
      <c r="F14" s="15"/>
      <c r="G14" s="27"/>
      <c r="H14" s="25"/>
      <c r="I14" s="25"/>
      <c r="J14" s="28" t="str">
        <f>IF(ISERROR(VLOOKUP(G14,'points lookup'!$K$2:$L$16,2,FALSE)),"",VLOOKUP(G14,'points lookup'!$K$2:$L$16,2,FALSE))</f>
        <v/>
      </c>
      <c r="K14" s="29" t="str">
        <f>IF(ISERROR(VLOOKUP(H14,'points lookup'!$K$2:$L$16,2,FALSE)),"",VLOOKUP(H14,'points lookup'!$K$2:$L$16,2,FALSE))</f>
        <v/>
      </c>
      <c r="L14" s="29" t="str">
        <f>IF(ISERROR(VLOOKUP(I14,'points lookup'!$K$2:$L$16,2,FALSE)),"",VLOOKUP(I14,'points lookup'!$K$2:$L$16,2,FALSE))</f>
        <v/>
      </c>
      <c r="M14" s="30" t="str">
        <f t="shared" si="7"/>
        <v/>
      </c>
      <c r="N14" s="57" t="str">
        <f>IF(ISERROR(LOOKUP(M14,'points lookup'!$Q$2:$R$4)),"",LOOKUP(M14,'points lookup'!$Q$2:$R$4))</f>
        <v/>
      </c>
      <c r="O14" s="56" t="str">
        <f>IF(ISERROR(LOOKUP(M14,'points lookup'!$C$3:$D$26)),"",LOOKUP(M14,'points lookup'!$C$3:$D$26))</f>
        <v/>
      </c>
      <c r="P14" s="12" t="str">
        <f>IF(ISERROR(VLOOKUP($O14,'points lookup'!$D$3:$H$22,3,FALSE)),"",VLOOKUP($O14,'points lookup'!$D$3:$H$22,3,FALSE))</f>
        <v/>
      </c>
      <c r="Q14" s="13" t="str">
        <f>IF(ISERROR(VLOOKUP($O14,'points lookup'!$D$3:$H$22,4,FALSE)),"",VLOOKUP($O14,'points lookup'!$D$3:$H$22,4,FALSE))</f>
        <v/>
      </c>
      <c r="R14" s="122" t="str">
        <f>IF(ISERROR(VLOOKUP($O14,'points lookup'!$D$3:$H$22,5,FALSE)),"",VLOOKUP($O14,'points lookup'!$D$3:$H$22,5,FALSE))</f>
        <v/>
      </c>
      <c r="S14" s="65"/>
      <c r="T14" s="66"/>
      <c r="U14" s="67"/>
      <c r="V14" s="1" t="str">
        <f>IF(ISERROR(IF(ISNUMBER(S14),S14,VLOOKUP(S14,'points lookup'!$O$2:$P$12,2,FALSE))),"",IF(ISNUMBER(S14),S14,VLOOKUP(S14,'points lookup'!$O$2:$P$12,2,FALSE)))</f>
        <v/>
      </c>
      <c r="W14" s="7" t="str">
        <f>IF(ISERROR(IF(ISNUMBER(T14),T14,VLOOKUP(T14,'points lookup'!$O$2:$P$12,2,FALSE))),"",IF(ISNUMBER(T14),T14,VLOOKUP(T14,'points lookup'!$O$2:$P$12,2,FALSE)))</f>
        <v/>
      </c>
      <c r="X14" s="2" t="str">
        <f>IF(ISERROR(IF(ISNUMBER(U14),U14,VLOOKUP(U14,'points lookup'!$O$2:$P$12,2,FALSE))),"",IF(ISNUMBER(U14),U14,VLOOKUP(U14,'points lookup'!$O$2:$P$12,2,FALSE)))</f>
        <v/>
      </c>
      <c r="Y14" s="1" t="str">
        <f t="shared" si="8"/>
        <v/>
      </c>
      <c r="Z14" s="7" t="str">
        <f t="shared" si="0"/>
        <v/>
      </c>
      <c r="AA14" s="2" t="str">
        <f t="shared" si="1"/>
        <v/>
      </c>
      <c r="AB14" s="79" t="str">
        <f>IF(ISERROR(VLOOKUP($O14,'points lookup'!$T$3:$X$26,3,FALSE)),"",VLOOKUP($O14,'points lookup'!$T$3:$X$26,3,FALSE))</f>
        <v/>
      </c>
      <c r="AC14" s="79" t="str">
        <f>IF(ISERROR(VLOOKUP($O14,'points lookup'!$T$3:$X$26,4,FALSE)),"",VLOOKUP($O14,'points lookup'!$T$3:$X$26,4,FALSE))</f>
        <v/>
      </c>
      <c r="AD14" s="79" t="str">
        <f>IF(ISERROR(VLOOKUP($O14,'points lookup'!$T$3:$X$26,5,FALSE)),"",VLOOKUP($O14,'points lookup'!$T$3:$X$26,5,FALSE))</f>
        <v/>
      </c>
      <c r="AE14" s="82" t="str">
        <f t="shared" si="9"/>
        <v/>
      </c>
      <c r="AF14" s="79" t="str">
        <f t="shared" si="2"/>
        <v/>
      </c>
      <c r="AG14" s="83" t="str">
        <f t="shared" si="3"/>
        <v/>
      </c>
      <c r="AH14" s="132" t="str">
        <f t="shared" si="10"/>
        <v/>
      </c>
      <c r="AI14" s="48" t="str">
        <f t="shared" si="11"/>
        <v/>
      </c>
      <c r="AJ14" s="48" t="str">
        <f t="shared" si="12"/>
        <v/>
      </c>
      <c r="AK14" s="49" t="str">
        <f t="shared" si="13"/>
        <v/>
      </c>
      <c r="AL14" s="47" t="str">
        <f t="shared" si="14"/>
        <v/>
      </c>
      <c r="AM14" s="48" t="str">
        <f t="shared" si="15"/>
        <v/>
      </c>
      <c r="AN14" s="48" t="str">
        <f t="shared" si="16"/>
        <v/>
      </c>
      <c r="AO14" s="49" t="str">
        <f t="shared" si="17"/>
        <v/>
      </c>
      <c r="AP14" s="47" t="str">
        <f t="shared" si="18"/>
        <v/>
      </c>
      <c r="AQ14" s="48" t="str">
        <f t="shared" si="19"/>
        <v/>
      </c>
      <c r="AR14" s="48" t="str">
        <f t="shared" si="20"/>
        <v/>
      </c>
      <c r="AS14" s="49" t="str">
        <f t="shared" si="21"/>
        <v/>
      </c>
      <c r="AT14" s="47" t="str">
        <f t="shared" si="22"/>
        <v/>
      </c>
      <c r="AU14" s="48" t="str">
        <f t="shared" si="23"/>
        <v/>
      </c>
      <c r="AV14" s="48" t="str">
        <f t="shared" si="24"/>
        <v/>
      </c>
      <c r="AW14" s="96" t="str">
        <f t="shared" si="25"/>
        <v/>
      </c>
    </row>
    <row r="15" spans="1:49" ht="14.25" customHeight="1" x14ac:dyDescent="0.25">
      <c r="A15" s="94"/>
      <c r="B15" s="10"/>
      <c r="C15" s="11"/>
      <c r="D15" s="11"/>
      <c r="E15" s="11"/>
      <c r="F15" s="11"/>
      <c r="G15" s="26"/>
      <c r="H15" s="24"/>
      <c r="I15" s="24"/>
      <c r="J15" s="28" t="str">
        <f>IF(ISERROR(VLOOKUP(G15,'points lookup'!$K$2:$L$16,2,FALSE)),"",VLOOKUP(G15,'points lookup'!$K$2:$L$16,2,FALSE))</f>
        <v/>
      </c>
      <c r="K15" s="29" t="str">
        <f>IF(ISERROR(VLOOKUP(H15,'points lookup'!$K$2:$L$16,2,FALSE)),"",VLOOKUP(H15,'points lookup'!$K$2:$L$16,2,FALSE))</f>
        <v/>
      </c>
      <c r="L15" s="29" t="str">
        <f>IF(ISERROR(VLOOKUP(I15,'points lookup'!$K$2:$L$16,2,FALSE)),"",VLOOKUP(I15,'points lookup'!$K$2:$L$16,2,FALSE))</f>
        <v/>
      </c>
      <c r="M15" s="30" t="str">
        <f t="shared" si="7"/>
        <v/>
      </c>
      <c r="N15" s="57" t="str">
        <f>IF(ISERROR(LOOKUP(M15,'points lookup'!$Q$2:$R$4)),"",LOOKUP(M15,'points lookup'!$Q$2:$R$4))</f>
        <v/>
      </c>
      <c r="O15" s="56" t="str">
        <f>IF(ISERROR(LOOKUP(M15,'points lookup'!$C$3:$D$26)),"",LOOKUP(M15,'points lookup'!$C$3:$D$26))</f>
        <v/>
      </c>
      <c r="P15" s="12" t="str">
        <f>IF(ISERROR(VLOOKUP($O15,'points lookup'!$D$3:$H$22,3,FALSE)),"",VLOOKUP($O15,'points lookup'!$D$3:$H$22,3,FALSE))</f>
        <v/>
      </c>
      <c r="Q15" s="13" t="str">
        <f>IF(ISERROR(VLOOKUP($O15,'points lookup'!$D$3:$H$22,4,FALSE)),"",VLOOKUP($O15,'points lookup'!$D$3:$H$22,4,FALSE))</f>
        <v/>
      </c>
      <c r="R15" s="122" t="str">
        <f>IF(ISERROR(VLOOKUP($O15,'points lookup'!$D$3:$H$22,5,FALSE)),"",VLOOKUP($O15,'points lookup'!$D$3:$H$22,5,FALSE))</f>
        <v/>
      </c>
      <c r="S15" s="68"/>
      <c r="T15" s="69"/>
      <c r="U15" s="70"/>
      <c r="V15" s="1" t="str">
        <f>IF(ISERROR(IF(ISNUMBER(S15),S15,VLOOKUP(S15,'points lookup'!$O$2:$P$12,2,FALSE))),"",IF(ISNUMBER(S15),S15,VLOOKUP(S15,'points lookup'!$O$2:$P$12,2,FALSE)))</f>
        <v/>
      </c>
      <c r="W15" s="7" t="str">
        <f>IF(ISERROR(IF(ISNUMBER(T15),T15,VLOOKUP(T15,'points lookup'!$O$2:$P$12,2,FALSE))),"",IF(ISNUMBER(T15),T15,VLOOKUP(T15,'points lookup'!$O$2:$P$12,2,FALSE)))</f>
        <v/>
      </c>
      <c r="X15" s="2" t="str">
        <f>IF(ISERROR(IF(ISNUMBER(U15),U15,VLOOKUP(U15,'points lookup'!$O$2:$P$12,2,FALSE))),"",IF(ISNUMBER(U15),U15,VLOOKUP(U15,'points lookup'!$O$2:$P$12,2,FALSE)))</f>
        <v/>
      </c>
      <c r="Y15" s="1" t="str">
        <f t="shared" si="8"/>
        <v/>
      </c>
      <c r="Z15" s="7" t="str">
        <f t="shared" si="0"/>
        <v/>
      </c>
      <c r="AA15" s="2" t="str">
        <f t="shared" si="1"/>
        <v/>
      </c>
      <c r="AB15" s="79" t="str">
        <f>IF(ISERROR(VLOOKUP($O15,'points lookup'!$T$3:$X$26,3,FALSE)),"",VLOOKUP($O15,'points lookup'!$T$3:$X$26,3,FALSE))</f>
        <v/>
      </c>
      <c r="AC15" s="79" t="str">
        <f>IF(ISERROR(VLOOKUP($O15,'points lookup'!$T$3:$X$26,4,FALSE)),"",VLOOKUP($O15,'points lookup'!$T$3:$X$26,4,FALSE))</f>
        <v/>
      </c>
      <c r="AD15" s="79" t="str">
        <f>IF(ISERROR(VLOOKUP($O15,'points lookup'!$T$3:$X$26,5,FALSE)),"",VLOOKUP($O15,'points lookup'!$T$3:$X$26,5,FALSE))</f>
        <v/>
      </c>
      <c r="AE15" s="82" t="str">
        <f t="shared" si="9"/>
        <v/>
      </c>
      <c r="AF15" s="79" t="str">
        <f t="shared" si="2"/>
        <v/>
      </c>
      <c r="AG15" s="83" t="str">
        <f t="shared" si="3"/>
        <v/>
      </c>
      <c r="AH15" s="132" t="str">
        <f t="shared" si="10"/>
        <v/>
      </c>
      <c r="AI15" s="48" t="str">
        <f t="shared" si="11"/>
        <v/>
      </c>
      <c r="AJ15" s="48" t="str">
        <f t="shared" si="12"/>
        <v/>
      </c>
      <c r="AK15" s="49" t="str">
        <f t="shared" si="13"/>
        <v/>
      </c>
      <c r="AL15" s="47" t="str">
        <f t="shared" si="14"/>
        <v/>
      </c>
      <c r="AM15" s="48" t="str">
        <f t="shared" si="15"/>
        <v/>
      </c>
      <c r="AN15" s="48" t="str">
        <f t="shared" si="16"/>
        <v/>
      </c>
      <c r="AO15" s="49" t="str">
        <f t="shared" si="17"/>
        <v/>
      </c>
      <c r="AP15" s="47" t="str">
        <f t="shared" si="18"/>
        <v/>
      </c>
      <c r="AQ15" s="48" t="str">
        <f t="shared" si="19"/>
        <v/>
      </c>
      <c r="AR15" s="48" t="str">
        <f t="shared" si="20"/>
        <v/>
      </c>
      <c r="AS15" s="49" t="str">
        <f t="shared" si="21"/>
        <v/>
      </c>
      <c r="AT15" s="47" t="str">
        <f t="shared" si="22"/>
        <v/>
      </c>
      <c r="AU15" s="48" t="str">
        <f t="shared" si="23"/>
        <v/>
      </c>
      <c r="AV15" s="48" t="str">
        <f t="shared" si="24"/>
        <v/>
      </c>
      <c r="AW15" s="96" t="str">
        <f t="shared" si="25"/>
        <v/>
      </c>
    </row>
    <row r="16" spans="1:49" ht="14.25" customHeight="1" x14ac:dyDescent="0.25">
      <c r="A16" s="94"/>
      <c r="B16" s="14"/>
      <c r="C16" s="15"/>
      <c r="D16" s="15"/>
      <c r="E16" s="15"/>
      <c r="F16" s="15"/>
      <c r="G16" s="27"/>
      <c r="H16" s="25"/>
      <c r="I16" s="25"/>
      <c r="J16" s="28" t="str">
        <f>IF(ISERROR(VLOOKUP(G16,'points lookup'!$K$2:$L$16,2,FALSE)),"",VLOOKUP(G16,'points lookup'!$K$2:$L$16,2,FALSE))</f>
        <v/>
      </c>
      <c r="K16" s="29" t="str">
        <f>IF(ISERROR(VLOOKUP(H16,'points lookup'!$K$2:$L$16,2,FALSE)),"",VLOOKUP(H16,'points lookup'!$K$2:$L$16,2,FALSE))</f>
        <v/>
      </c>
      <c r="L16" s="29" t="str">
        <f>IF(ISERROR(VLOOKUP(I16,'points lookup'!$K$2:$L$16,2,FALSE)),"",VLOOKUP(I16,'points lookup'!$K$2:$L$16,2,FALSE))</f>
        <v/>
      </c>
      <c r="M16" s="30" t="str">
        <f t="shared" si="7"/>
        <v/>
      </c>
      <c r="N16" s="57" t="str">
        <f>IF(ISERROR(LOOKUP(M16,'points lookup'!$Q$2:$R$4)),"",LOOKUP(M16,'points lookup'!$Q$2:$R$4))</f>
        <v/>
      </c>
      <c r="O16" s="56" t="str">
        <f>IF(ISERROR(LOOKUP(M16,'points lookup'!$C$3:$D$26)),"",LOOKUP(M16,'points lookup'!$C$3:$D$26))</f>
        <v/>
      </c>
      <c r="P16" s="12" t="str">
        <f>IF(ISERROR(VLOOKUP($O16,'points lookup'!$D$3:$H$22,3,FALSE)),"",VLOOKUP($O16,'points lookup'!$D$3:$H$22,3,FALSE))</f>
        <v/>
      </c>
      <c r="Q16" s="13" t="str">
        <f>IF(ISERROR(VLOOKUP($O16,'points lookup'!$D$3:$H$22,4,FALSE)),"",VLOOKUP($O16,'points lookup'!$D$3:$H$22,4,FALSE))</f>
        <v/>
      </c>
      <c r="R16" s="122" t="str">
        <f>IF(ISERROR(VLOOKUP($O16,'points lookup'!$D$3:$H$22,5,FALSE)),"",VLOOKUP($O16,'points lookup'!$D$3:$H$22,5,FALSE))</f>
        <v/>
      </c>
      <c r="S16" s="68"/>
      <c r="T16" s="69"/>
      <c r="U16" s="70"/>
      <c r="V16" s="1" t="str">
        <f>IF(ISERROR(IF(ISNUMBER(S16),S16,VLOOKUP(S16,'points lookup'!$O$2:$P$12,2,FALSE))),"",IF(ISNUMBER(S16),S16,VLOOKUP(S16,'points lookup'!$O$2:$P$12,2,FALSE)))</f>
        <v/>
      </c>
      <c r="W16" s="7" t="str">
        <f>IF(ISERROR(IF(ISNUMBER(T16),T16,VLOOKUP(T16,'points lookup'!$O$2:$P$12,2,FALSE))),"",IF(ISNUMBER(T16),T16,VLOOKUP(T16,'points lookup'!$O$2:$P$12,2,FALSE)))</f>
        <v/>
      </c>
      <c r="X16" s="2" t="str">
        <f>IF(ISERROR(IF(ISNUMBER(U16),U16,VLOOKUP(U16,'points lookup'!$O$2:$P$12,2,FALSE))),"",IF(ISNUMBER(U16),U16,VLOOKUP(U16,'points lookup'!$O$2:$P$12,2,FALSE)))</f>
        <v/>
      </c>
      <c r="Y16" s="1" t="str">
        <f t="shared" si="8"/>
        <v/>
      </c>
      <c r="Z16" s="7" t="str">
        <f t="shared" si="0"/>
        <v/>
      </c>
      <c r="AA16" s="2" t="str">
        <f t="shared" si="1"/>
        <v/>
      </c>
      <c r="AB16" s="79" t="str">
        <f>IF(ISERROR(VLOOKUP($O16,'points lookup'!$T$3:$X$26,3,FALSE)),"",VLOOKUP($O16,'points lookup'!$T$3:$X$26,3,FALSE))</f>
        <v/>
      </c>
      <c r="AC16" s="79" t="str">
        <f>IF(ISERROR(VLOOKUP($O16,'points lookup'!$T$3:$X$26,4,FALSE)),"",VLOOKUP($O16,'points lookup'!$T$3:$X$26,4,FALSE))</f>
        <v/>
      </c>
      <c r="AD16" s="79" t="str">
        <f>IF(ISERROR(VLOOKUP($O16,'points lookup'!$T$3:$X$26,5,FALSE)),"",VLOOKUP($O16,'points lookup'!$T$3:$X$26,5,FALSE))</f>
        <v/>
      </c>
      <c r="AE16" s="82" t="str">
        <f t="shared" si="9"/>
        <v/>
      </c>
      <c r="AF16" s="79" t="str">
        <f t="shared" si="2"/>
        <v/>
      </c>
      <c r="AG16" s="83" t="str">
        <f t="shared" si="3"/>
        <v/>
      </c>
      <c r="AH16" s="132" t="str">
        <f t="shared" si="10"/>
        <v/>
      </c>
      <c r="AI16" s="48" t="str">
        <f t="shared" si="11"/>
        <v/>
      </c>
      <c r="AJ16" s="48" t="str">
        <f t="shared" si="12"/>
        <v/>
      </c>
      <c r="AK16" s="49" t="str">
        <f t="shared" si="13"/>
        <v/>
      </c>
      <c r="AL16" s="47" t="str">
        <f t="shared" si="14"/>
        <v/>
      </c>
      <c r="AM16" s="48" t="str">
        <f t="shared" si="15"/>
        <v/>
      </c>
      <c r="AN16" s="48" t="str">
        <f t="shared" si="16"/>
        <v/>
      </c>
      <c r="AO16" s="49" t="str">
        <f t="shared" si="17"/>
        <v/>
      </c>
      <c r="AP16" s="47" t="str">
        <f t="shared" si="18"/>
        <v/>
      </c>
      <c r="AQ16" s="48" t="str">
        <f t="shared" si="19"/>
        <v/>
      </c>
      <c r="AR16" s="48" t="str">
        <f t="shared" si="20"/>
        <v/>
      </c>
      <c r="AS16" s="49" t="str">
        <f t="shared" si="21"/>
        <v/>
      </c>
      <c r="AT16" s="47" t="str">
        <f t="shared" si="22"/>
        <v/>
      </c>
      <c r="AU16" s="48" t="str">
        <f t="shared" si="23"/>
        <v/>
      </c>
      <c r="AV16" s="48" t="str">
        <f t="shared" si="24"/>
        <v/>
      </c>
      <c r="AW16" s="96" t="str">
        <f t="shared" si="25"/>
        <v/>
      </c>
    </row>
    <row r="17" spans="1:49" ht="14.25" customHeight="1" x14ac:dyDescent="0.25">
      <c r="A17" s="94"/>
      <c r="B17" s="10"/>
      <c r="C17" s="15"/>
      <c r="D17" s="15"/>
      <c r="E17" s="15"/>
      <c r="F17" s="15"/>
      <c r="G17" s="27"/>
      <c r="H17" s="25"/>
      <c r="I17" s="25"/>
      <c r="J17" s="28" t="str">
        <f>IF(ISERROR(VLOOKUP(G17,'points lookup'!$K$2:$L$16,2,FALSE)),"",VLOOKUP(G17,'points lookup'!$K$2:$L$16,2,FALSE))</f>
        <v/>
      </c>
      <c r="K17" s="29" t="str">
        <f>IF(ISERROR(VLOOKUP(H17,'points lookup'!$K$2:$L$16,2,FALSE)),"",VLOOKUP(H17,'points lookup'!$K$2:$L$16,2,FALSE))</f>
        <v/>
      </c>
      <c r="L17" s="29" t="str">
        <f>IF(ISERROR(VLOOKUP(I17,'points lookup'!$K$2:$L$16,2,FALSE)),"",VLOOKUP(I17,'points lookup'!$K$2:$L$16,2,FALSE))</f>
        <v/>
      </c>
      <c r="M17" s="30" t="str">
        <f t="shared" si="7"/>
        <v/>
      </c>
      <c r="N17" s="57" t="str">
        <f>IF(ISERROR(LOOKUP(M17,'points lookup'!$Q$2:$R$4)),"",LOOKUP(M17,'points lookup'!$Q$2:$R$4))</f>
        <v/>
      </c>
      <c r="O17" s="56" t="str">
        <f>IF(ISERROR(LOOKUP(M17,'points lookup'!$C$3:$D$26)),"",LOOKUP(M17,'points lookup'!$C$3:$D$26))</f>
        <v/>
      </c>
      <c r="P17" s="12" t="str">
        <f>IF(ISERROR(VLOOKUP($O17,'points lookup'!$D$3:$H$22,3,FALSE)),"",VLOOKUP($O17,'points lookup'!$D$3:$H$22,3,FALSE))</f>
        <v/>
      </c>
      <c r="Q17" s="13" t="str">
        <f>IF(ISERROR(VLOOKUP($O17,'points lookup'!$D$3:$H$22,4,FALSE)),"",VLOOKUP($O17,'points lookup'!$D$3:$H$22,4,FALSE))</f>
        <v/>
      </c>
      <c r="R17" s="122" t="str">
        <f>IF(ISERROR(VLOOKUP($O17,'points lookup'!$D$3:$H$22,5,FALSE)),"",VLOOKUP($O17,'points lookup'!$D$3:$H$22,5,FALSE))</f>
        <v/>
      </c>
      <c r="S17" s="65"/>
      <c r="T17" s="66"/>
      <c r="U17" s="67"/>
      <c r="V17" s="1" t="str">
        <f>IF(ISERROR(IF(ISNUMBER(S17),S17,VLOOKUP(S17,'points lookup'!$O$2:$P$12,2,FALSE))),"",IF(ISNUMBER(S17),S17,VLOOKUP(S17,'points lookup'!$O$2:$P$12,2,FALSE)))</f>
        <v/>
      </c>
      <c r="W17" s="7" t="str">
        <f>IF(ISERROR(IF(ISNUMBER(T17),T17,VLOOKUP(T17,'points lookup'!$O$2:$P$12,2,FALSE))),"",IF(ISNUMBER(T17),T17,VLOOKUP(T17,'points lookup'!$O$2:$P$12,2,FALSE)))</f>
        <v/>
      </c>
      <c r="X17" s="2" t="str">
        <f>IF(ISERROR(IF(ISNUMBER(U17),U17,VLOOKUP(U17,'points lookup'!$O$2:$P$12,2,FALSE))),"",IF(ISNUMBER(U17),U17,VLOOKUP(U17,'points lookup'!$O$2:$P$12,2,FALSE)))</f>
        <v/>
      </c>
      <c r="Y17" s="1" t="str">
        <f t="shared" si="8"/>
        <v/>
      </c>
      <c r="Z17" s="7" t="str">
        <f t="shared" si="0"/>
        <v/>
      </c>
      <c r="AA17" s="2" t="str">
        <f t="shared" si="1"/>
        <v/>
      </c>
      <c r="AB17" s="79" t="str">
        <f>IF(ISERROR(VLOOKUP($O17,'points lookup'!$T$3:$X$26,3,FALSE)),"",VLOOKUP($O17,'points lookup'!$T$3:$X$26,3,FALSE))</f>
        <v/>
      </c>
      <c r="AC17" s="79" t="str">
        <f>IF(ISERROR(VLOOKUP($O17,'points lookup'!$T$3:$X$26,4,FALSE)),"",VLOOKUP($O17,'points lookup'!$T$3:$X$26,4,FALSE))</f>
        <v/>
      </c>
      <c r="AD17" s="79" t="str">
        <f>IF(ISERROR(VLOOKUP($O17,'points lookup'!$T$3:$X$26,5,FALSE)),"",VLOOKUP($O17,'points lookup'!$T$3:$X$26,5,FALSE))</f>
        <v/>
      </c>
      <c r="AE17" s="82" t="str">
        <f t="shared" si="9"/>
        <v/>
      </c>
      <c r="AF17" s="79" t="str">
        <f t="shared" si="2"/>
        <v/>
      </c>
      <c r="AG17" s="83" t="str">
        <f t="shared" si="3"/>
        <v/>
      </c>
      <c r="AH17" s="132" t="str">
        <f t="shared" si="10"/>
        <v/>
      </c>
      <c r="AI17" s="48" t="str">
        <f t="shared" si="11"/>
        <v/>
      </c>
      <c r="AJ17" s="48" t="str">
        <f t="shared" si="12"/>
        <v/>
      </c>
      <c r="AK17" s="49" t="str">
        <f t="shared" si="13"/>
        <v/>
      </c>
      <c r="AL17" s="47" t="str">
        <f t="shared" si="14"/>
        <v/>
      </c>
      <c r="AM17" s="48" t="str">
        <f t="shared" si="15"/>
        <v/>
      </c>
      <c r="AN17" s="48" t="str">
        <f t="shared" si="16"/>
        <v/>
      </c>
      <c r="AO17" s="49" t="str">
        <f t="shared" si="17"/>
        <v/>
      </c>
      <c r="AP17" s="47" t="str">
        <f t="shared" si="18"/>
        <v/>
      </c>
      <c r="AQ17" s="48" t="str">
        <f t="shared" si="19"/>
        <v/>
      </c>
      <c r="AR17" s="48" t="str">
        <f t="shared" si="20"/>
        <v/>
      </c>
      <c r="AS17" s="49" t="str">
        <f t="shared" si="21"/>
        <v/>
      </c>
      <c r="AT17" s="47" t="str">
        <f t="shared" si="22"/>
        <v/>
      </c>
      <c r="AU17" s="48" t="str">
        <f t="shared" si="23"/>
        <v/>
      </c>
      <c r="AV17" s="48" t="str">
        <f t="shared" si="24"/>
        <v/>
      </c>
      <c r="AW17" s="96" t="str">
        <f t="shared" si="25"/>
        <v/>
      </c>
    </row>
    <row r="18" spans="1:49" ht="14.25" customHeight="1" x14ac:dyDescent="0.25">
      <c r="A18" s="94"/>
      <c r="B18" s="14"/>
      <c r="C18" s="15"/>
      <c r="D18" s="15"/>
      <c r="E18" s="15"/>
      <c r="F18" s="15"/>
      <c r="G18" s="27"/>
      <c r="H18" s="25"/>
      <c r="I18" s="25"/>
      <c r="J18" s="28" t="str">
        <f>IF(ISERROR(VLOOKUP(G18,'points lookup'!$K$2:$L$16,2,FALSE)),"",VLOOKUP(G18,'points lookup'!$K$2:$L$16,2,FALSE))</f>
        <v/>
      </c>
      <c r="K18" s="29" t="str">
        <f>IF(ISERROR(VLOOKUP(H18,'points lookup'!$K$2:$L$16,2,FALSE)),"",VLOOKUP(H18,'points lookup'!$K$2:$L$16,2,FALSE))</f>
        <v/>
      </c>
      <c r="L18" s="29" t="str">
        <f>IF(ISERROR(VLOOKUP(I18,'points lookup'!$K$2:$L$16,2,FALSE)),"",VLOOKUP(I18,'points lookup'!$K$2:$L$16,2,FALSE))</f>
        <v/>
      </c>
      <c r="M18" s="30" t="str">
        <f t="shared" si="7"/>
        <v/>
      </c>
      <c r="N18" s="57" t="str">
        <f>IF(ISERROR(LOOKUP(M18,'points lookup'!$Q$2:$R$4)),"",LOOKUP(M18,'points lookup'!$Q$2:$R$4))</f>
        <v/>
      </c>
      <c r="O18" s="56" t="str">
        <f>IF(ISERROR(LOOKUP(M18,'points lookup'!$C$3:$D$26)),"",LOOKUP(M18,'points lookup'!$C$3:$D$26))</f>
        <v/>
      </c>
      <c r="P18" s="12" t="str">
        <f>IF(ISERROR(VLOOKUP($O18,'points lookup'!$D$3:$H$22,3,FALSE)),"",VLOOKUP($O18,'points lookup'!$D$3:$H$22,3,FALSE))</f>
        <v/>
      </c>
      <c r="Q18" s="13" t="str">
        <f>IF(ISERROR(VLOOKUP($O18,'points lookup'!$D$3:$H$22,4,FALSE)),"",VLOOKUP($O18,'points lookup'!$D$3:$H$22,4,FALSE))</f>
        <v/>
      </c>
      <c r="R18" s="122" t="str">
        <f>IF(ISERROR(VLOOKUP($O18,'points lookup'!$D$3:$H$22,5,FALSE)),"",VLOOKUP($O18,'points lookup'!$D$3:$H$22,5,FALSE))</f>
        <v/>
      </c>
      <c r="S18" s="68"/>
      <c r="T18" s="69"/>
      <c r="U18" s="70"/>
      <c r="V18" s="1" t="str">
        <f>IF(ISERROR(IF(ISNUMBER(S18),S18,VLOOKUP(S18,'points lookup'!$O$2:$P$12,2,FALSE))),"",IF(ISNUMBER(S18),S18,VLOOKUP(S18,'points lookup'!$O$2:$P$12,2,FALSE)))</f>
        <v/>
      </c>
      <c r="W18" s="7" t="str">
        <f>IF(ISERROR(IF(ISNUMBER(T18),T18,VLOOKUP(T18,'points lookup'!$O$2:$P$12,2,FALSE))),"",IF(ISNUMBER(T18),T18,VLOOKUP(T18,'points lookup'!$O$2:$P$12,2,FALSE)))</f>
        <v/>
      </c>
      <c r="X18" s="2" t="str">
        <f>IF(ISERROR(IF(ISNUMBER(U18),U18,VLOOKUP(U18,'points lookup'!$O$2:$P$12,2,FALSE))),"",IF(ISNUMBER(U18),U18,VLOOKUP(U18,'points lookup'!$O$2:$P$12,2,FALSE)))</f>
        <v/>
      </c>
      <c r="Y18" s="1" t="str">
        <f t="shared" si="8"/>
        <v/>
      </c>
      <c r="Z18" s="7" t="str">
        <f t="shared" si="0"/>
        <v/>
      </c>
      <c r="AA18" s="2" t="str">
        <f t="shared" si="1"/>
        <v/>
      </c>
      <c r="AB18" s="79" t="str">
        <f>IF(ISERROR(VLOOKUP($O18,'points lookup'!$T$3:$X$26,3,FALSE)),"",VLOOKUP($O18,'points lookup'!$T$3:$X$26,3,FALSE))</f>
        <v/>
      </c>
      <c r="AC18" s="79" t="str">
        <f>IF(ISERROR(VLOOKUP($O18,'points lookup'!$T$3:$X$26,4,FALSE)),"",VLOOKUP($O18,'points lookup'!$T$3:$X$26,4,FALSE))</f>
        <v/>
      </c>
      <c r="AD18" s="79" t="str">
        <f>IF(ISERROR(VLOOKUP($O18,'points lookup'!$T$3:$X$26,5,FALSE)),"",VLOOKUP($O18,'points lookup'!$T$3:$X$26,5,FALSE))</f>
        <v/>
      </c>
      <c r="AE18" s="82" t="str">
        <f t="shared" si="9"/>
        <v/>
      </c>
      <c r="AF18" s="79" t="str">
        <f t="shared" si="2"/>
        <v/>
      </c>
      <c r="AG18" s="83" t="str">
        <f t="shared" si="3"/>
        <v/>
      </c>
      <c r="AH18" s="132" t="str">
        <f t="shared" si="10"/>
        <v/>
      </c>
      <c r="AI18" s="48" t="str">
        <f t="shared" si="11"/>
        <v/>
      </c>
      <c r="AJ18" s="48" t="str">
        <f t="shared" si="12"/>
        <v/>
      </c>
      <c r="AK18" s="49" t="str">
        <f t="shared" si="13"/>
        <v/>
      </c>
      <c r="AL18" s="47" t="str">
        <f t="shared" si="14"/>
        <v/>
      </c>
      <c r="AM18" s="48" t="str">
        <f t="shared" si="15"/>
        <v/>
      </c>
      <c r="AN18" s="48" t="str">
        <f t="shared" si="16"/>
        <v/>
      </c>
      <c r="AO18" s="49" t="str">
        <f t="shared" si="17"/>
        <v/>
      </c>
      <c r="AP18" s="47" t="str">
        <f t="shared" si="18"/>
        <v/>
      </c>
      <c r="AQ18" s="48" t="str">
        <f t="shared" si="19"/>
        <v/>
      </c>
      <c r="AR18" s="48" t="str">
        <f t="shared" si="20"/>
        <v/>
      </c>
      <c r="AS18" s="49" t="str">
        <f t="shared" si="21"/>
        <v/>
      </c>
      <c r="AT18" s="47" t="str">
        <f t="shared" si="22"/>
        <v/>
      </c>
      <c r="AU18" s="48" t="str">
        <f t="shared" si="23"/>
        <v/>
      </c>
      <c r="AV18" s="48" t="str">
        <f t="shared" si="24"/>
        <v/>
      </c>
      <c r="AW18" s="96" t="str">
        <f t="shared" si="25"/>
        <v/>
      </c>
    </row>
    <row r="19" spans="1:49" ht="14.25" customHeight="1" x14ac:dyDescent="0.25">
      <c r="A19" s="94"/>
      <c r="B19" s="10"/>
      <c r="C19" s="15"/>
      <c r="D19" s="15"/>
      <c r="E19" s="15"/>
      <c r="F19" s="15"/>
      <c r="G19" s="27"/>
      <c r="H19" s="25"/>
      <c r="I19" s="25"/>
      <c r="J19" s="28" t="str">
        <f>IF(ISERROR(VLOOKUP(G19,'points lookup'!$K$2:$L$16,2,FALSE)),"",VLOOKUP(G19,'points lookup'!$K$2:$L$16,2,FALSE))</f>
        <v/>
      </c>
      <c r="K19" s="29" t="str">
        <f>IF(ISERROR(VLOOKUP(H19,'points lookup'!$K$2:$L$16,2,FALSE)),"",VLOOKUP(H19,'points lookup'!$K$2:$L$16,2,FALSE))</f>
        <v/>
      </c>
      <c r="L19" s="29" t="str">
        <f>IF(ISERROR(VLOOKUP(I19,'points lookup'!$K$2:$L$16,2,FALSE)),"",VLOOKUP(I19,'points lookup'!$K$2:$L$16,2,FALSE))</f>
        <v/>
      </c>
      <c r="M19" s="30" t="str">
        <f t="shared" si="7"/>
        <v/>
      </c>
      <c r="N19" s="57" t="str">
        <f>IF(ISERROR(LOOKUP(M19,'points lookup'!$Q$2:$R$4)),"",LOOKUP(M19,'points lookup'!$Q$2:$R$4))</f>
        <v/>
      </c>
      <c r="O19" s="56" t="str">
        <f>IF(ISERROR(LOOKUP(M19,'points lookup'!$C$3:$D$26)),"",LOOKUP(M19,'points lookup'!$C$3:$D$26))</f>
        <v/>
      </c>
      <c r="P19" s="12" t="str">
        <f>IF(ISERROR(VLOOKUP($O19,'points lookup'!$D$3:$H$22,3,FALSE)),"",VLOOKUP($O19,'points lookup'!$D$3:$H$22,3,FALSE))</f>
        <v/>
      </c>
      <c r="Q19" s="13" t="str">
        <f>IF(ISERROR(VLOOKUP($O19,'points lookup'!$D$3:$H$22,4,FALSE)),"",VLOOKUP($O19,'points lookup'!$D$3:$H$22,4,FALSE))</f>
        <v/>
      </c>
      <c r="R19" s="122" t="str">
        <f>IF(ISERROR(VLOOKUP($O19,'points lookup'!$D$3:$H$22,5,FALSE)),"",VLOOKUP($O19,'points lookup'!$D$3:$H$22,5,FALSE))</f>
        <v/>
      </c>
      <c r="S19" s="68"/>
      <c r="T19" s="69"/>
      <c r="U19" s="70"/>
      <c r="V19" s="1" t="str">
        <f>IF(ISERROR(IF(ISNUMBER(S19),S19,VLOOKUP(S19,'points lookup'!$O$2:$P$12,2,FALSE))),"",IF(ISNUMBER(S19),S19,VLOOKUP(S19,'points lookup'!$O$2:$P$12,2,FALSE)))</f>
        <v/>
      </c>
      <c r="W19" s="7" t="str">
        <f>IF(ISERROR(IF(ISNUMBER(T19),T19,VLOOKUP(T19,'points lookup'!$O$2:$P$12,2,FALSE))),"",IF(ISNUMBER(T19),T19,VLOOKUP(T19,'points lookup'!$O$2:$P$12,2,FALSE)))</f>
        <v/>
      </c>
      <c r="X19" s="2" t="str">
        <f>IF(ISERROR(IF(ISNUMBER(U19),U19,VLOOKUP(U19,'points lookup'!$O$2:$P$12,2,FALSE))),"",IF(ISNUMBER(U19),U19,VLOOKUP(U19,'points lookup'!$O$2:$P$12,2,FALSE)))</f>
        <v/>
      </c>
      <c r="Y19" s="1" t="str">
        <f t="shared" si="8"/>
        <v/>
      </c>
      <c r="Z19" s="7" t="str">
        <f t="shared" si="0"/>
        <v/>
      </c>
      <c r="AA19" s="2" t="str">
        <f t="shared" si="1"/>
        <v/>
      </c>
      <c r="AB19" s="79" t="str">
        <f>IF(ISERROR(VLOOKUP($O19,'points lookup'!$T$3:$X$26,3,FALSE)),"",VLOOKUP($O19,'points lookup'!$T$3:$X$26,3,FALSE))</f>
        <v/>
      </c>
      <c r="AC19" s="79" t="str">
        <f>IF(ISERROR(VLOOKUP($O19,'points lookup'!$T$3:$X$26,4,FALSE)),"",VLOOKUP($O19,'points lookup'!$T$3:$X$26,4,FALSE))</f>
        <v/>
      </c>
      <c r="AD19" s="79" t="str">
        <f>IF(ISERROR(VLOOKUP($O19,'points lookup'!$T$3:$X$26,5,FALSE)),"",VLOOKUP($O19,'points lookup'!$T$3:$X$26,5,FALSE))</f>
        <v/>
      </c>
      <c r="AE19" s="82" t="str">
        <f t="shared" si="9"/>
        <v/>
      </c>
      <c r="AF19" s="79" t="str">
        <f t="shared" si="2"/>
        <v/>
      </c>
      <c r="AG19" s="83" t="str">
        <f t="shared" si="3"/>
        <v/>
      </c>
      <c r="AH19" s="132" t="str">
        <f t="shared" si="10"/>
        <v/>
      </c>
      <c r="AI19" s="48" t="str">
        <f t="shared" si="11"/>
        <v/>
      </c>
      <c r="AJ19" s="48" t="str">
        <f t="shared" si="12"/>
        <v/>
      </c>
      <c r="AK19" s="49" t="str">
        <f t="shared" si="13"/>
        <v/>
      </c>
      <c r="AL19" s="47" t="str">
        <f t="shared" si="14"/>
        <v/>
      </c>
      <c r="AM19" s="48" t="str">
        <f t="shared" si="15"/>
        <v/>
      </c>
      <c r="AN19" s="48" t="str">
        <f t="shared" si="16"/>
        <v/>
      </c>
      <c r="AO19" s="49" t="str">
        <f t="shared" si="17"/>
        <v/>
      </c>
      <c r="AP19" s="47" t="str">
        <f t="shared" si="18"/>
        <v/>
      </c>
      <c r="AQ19" s="48" t="str">
        <f t="shared" si="19"/>
        <v/>
      </c>
      <c r="AR19" s="48" t="str">
        <f t="shared" si="20"/>
        <v/>
      </c>
      <c r="AS19" s="49" t="str">
        <f t="shared" si="21"/>
        <v/>
      </c>
      <c r="AT19" s="47" t="str">
        <f t="shared" si="22"/>
        <v/>
      </c>
      <c r="AU19" s="48" t="str">
        <f t="shared" si="23"/>
        <v/>
      </c>
      <c r="AV19" s="48" t="str">
        <f t="shared" si="24"/>
        <v/>
      </c>
      <c r="AW19" s="96" t="str">
        <f t="shared" si="25"/>
        <v/>
      </c>
    </row>
    <row r="20" spans="1:49" ht="14.25" customHeight="1" x14ac:dyDescent="0.25">
      <c r="A20" s="94"/>
      <c r="B20" s="14"/>
      <c r="C20" s="11"/>
      <c r="D20" s="11"/>
      <c r="E20" s="11"/>
      <c r="F20" s="11"/>
      <c r="G20" s="26"/>
      <c r="H20" s="24"/>
      <c r="I20" s="24"/>
      <c r="J20" s="28" t="str">
        <f>IF(ISERROR(VLOOKUP(G20,'points lookup'!$K$2:$L$16,2,FALSE)),"",VLOOKUP(G20,'points lookup'!$K$2:$L$16,2,FALSE))</f>
        <v/>
      </c>
      <c r="K20" s="29" t="str">
        <f>IF(ISERROR(VLOOKUP(H20,'points lookup'!$K$2:$L$16,2,FALSE)),"",VLOOKUP(H20,'points lookup'!$K$2:$L$16,2,FALSE))</f>
        <v/>
      </c>
      <c r="L20" s="29" t="str">
        <f>IF(ISERROR(VLOOKUP(I20,'points lookup'!$K$2:$L$16,2,FALSE)),"",VLOOKUP(I20,'points lookup'!$K$2:$L$16,2,FALSE))</f>
        <v/>
      </c>
      <c r="M20" s="30" t="str">
        <f t="shared" si="7"/>
        <v/>
      </c>
      <c r="N20" s="57" t="str">
        <f>IF(ISERROR(LOOKUP(M20,'points lookup'!$Q$2:$R$4)),"",LOOKUP(M20,'points lookup'!$Q$2:$R$4))</f>
        <v/>
      </c>
      <c r="O20" s="56" t="str">
        <f>IF(ISERROR(LOOKUP(M20,'points lookup'!$C$3:$D$26)),"",LOOKUP(M20,'points lookup'!$C$3:$D$26))</f>
        <v/>
      </c>
      <c r="P20" s="12" t="str">
        <f>IF(ISERROR(VLOOKUP($O20,'points lookup'!$D$3:$H$22,3,FALSE)),"",VLOOKUP($O20,'points lookup'!$D$3:$H$22,3,FALSE))</f>
        <v/>
      </c>
      <c r="Q20" s="13" t="str">
        <f>IF(ISERROR(VLOOKUP($O20,'points lookup'!$D$3:$H$22,4,FALSE)),"",VLOOKUP($O20,'points lookup'!$D$3:$H$22,4,FALSE))</f>
        <v/>
      </c>
      <c r="R20" s="122" t="str">
        <f>IF(ISERROR(VLOOKUP($O20,'points lookup'!$D$3:$H$22,5,FALSE)),"",VLOOKUP($O20,'points lookup'!$D$3:$H$22,5,FALSE))</f>
        <v/>
      </c>
      <c r="S20" s="65"/>
      <c r="T20" s="66"/>
      <c r="U20" s="67"/>
      <c r="V20" s="1" t="str">
        <f>IF(ISERROR(IF(ISNUMBER(S20),S20,VLOOKUP(S20,'points lookup'!$O$2:$P$12,2,FALSE))),"",IF(ISNUMBER(S20),S20,VLOOKUP(S20,'points lookup'!$O$2:$P$12,2,FALSE)))</f>
        <v/>
      </c>
      <c r="W20" s="7" t="str">
        <f>IF(ISERROR(IF(ISNUMBER(T20),T20,VLOOKUP(T20,'points lookup'!$O$2:$P$12,2,FALSE))),"",IF(ISNUMBER(T20),T20,VLOOKUP(T20,'points lookup'!$O$2:$P$12,2,FALSE)))</f>
        <v/>
      </c>
      <c r="X20" s="2" t="str">
        <f>IF(ISERROR(IF(ISNUMBER(U20),U20,VLOOKUP(U20,'points lookup'!$O$2:$P$12,2,FALSE))),"",IF(ISNUMBER(U20),U20,VLOOKUP(U20,'points lookup'!$O$2:$P$12,2,FALSE)))</f>
        <v/>
      </c>
      <c r="Y20" s="1" t="str">
        <f t="shared" si="8"/>
        <v/>
      </c>
      <c r="Z20" s="7" t="str">
        <f t="shared" si="0"/>
        <v/>
      </c>
      <c r="AA20" s="2" t="str">
        <f t="shared" si="1"/>
        <v/>
      </c>
      <c r="AB20" s="79" t="str">
        <f>IF(ISERROR(VLOOKUP($O20,'points lookup'!$T$3:$X$26,3,FALSE)),"",VLOOKUP($O20,'points lookup'!$T$3:$X$26,3,FALSE))</f>
        <v/>
      </c>
      <c r="AC20" s="79" t="str">
        <f>IF(ISERROR(VLOOKUP($O20,'points lookup'!$T$3:$X$26,4,FALSE)),"",VLOOKUP($O20,'points lookup'!$T$3:$X$26,4,FALSE))</f>
        <v/>
      </c>
      <c r="AD20" s="79" t="str">
        <f>IF(ISERROR(VLOOKUP($O20,'points lookup'!$T$3:$X$26,5,FALSE)),"",VLOOKUP($O20,'points lookup'!$T$3:$X$26,5,FALSE))</f>
        <v/>
      </c>
      <c r="AE20" s="82" t="str">
        <f t="shared" si="9"/>
        <v/>
      </c>
      <c r="AF20" s="79" t="str">
        <f t="shared" si="2"/>
        <v/>
      </c>
      <c r="AG20" s="83" t="str">
        <f t="shared" si="3"/>
        <v/>
      </c>
      <c r="AH20" s="132" t="str">
        <f t="shared" si="10"/>
        <v/>
      </c>
      <c r="AI20" s="48" t="str">
        <f t="shared" si="11"/>
        <v/>
      </c>
      <c r="AJ20" s="48" t="str">
        <f t="shared" si="12"/>
        <v/>
      </c>
      <c r="AK20" s="49" t="str">
        <f t="shared" si="13"/>
        <v/>
      </c>
      <c r="AL20" s="47" t="str">
        <f t="shared" si="14"/>
        <v/>
      </c>
      <c r="AM20" s="48" t="str">
        <f t="shared" si="15"/>
        <v/>
      </c>
      <c r="AN20" s="48" t="str">
        <f t="shared" si="16"/>
        <v/>
      </c>
      <c r="AO20" s="49" t="str">
        <f t="shared" si="17"/>
        <v/>
      </c>
      <c r="AP20" s="47" t="str">
        <f t="shared" si="18"/>
        <v/>
      </c>
      <c r="AQ20" s="48" t="str">
        <f t="shared" si="19"/>
        <v/>
      </c>
      <c r="AR20" s="48" t="str">
        <f t="shared" si="20"/>
        <v/>
      </c>
      <c r="AS20" s="49" t="str">
        <f t="shared" si="21"/>
        <v/>
      </c>
      <c r="AT20" s="47" t="str">
        <f t="shared" si="22"/>
        <v/>
      </c>
      <c r="AU20" s="48" t="str">
        <f t="shared" si="23"/>
        <v/>
      </c>
      <c r="AV20" s="48" t="str">
        <f t="shared" si="24"/>
        <v/>
      </c>
      <c r="AW20" s="96" t="str">
        <f t="shared" si="25"/>
        <v/>
      </c>
    </row>
    <row r="21" spans="1:49" ht="14.25" customHeight="1" x14ac:dyDescent="0.25">
      <c r="A21" s="94"/>
      <c r="B21" s="10"/>
      <c r="C21" s="15"/>
      <c r="D21" s="15"/>
      <c r="E21" s="15"/>
      <c r="F21" s="15"/>
      <c r="G21" s="27"/>
      <c r="H21" s="25"/>
      <c r="I21" s="25"/>
      <c r="J21" s="28" t="str">
        <f>IF(ISERROR(VLOOKUP(G21,'points lookup'!$K$2:$L$16,2,FALSE)),"",VLOOKUP(G21,'points lookup'!$K$2:$L$16,2,FALSE))</f>
        <v/>
      </c>
      <c r="K21" s="29" t="str">
        <f>IF(ISERROR(VLOOKUP(H21,'points lookup'!$K$2:$L$16,2,FALSE)),"",VLOOKUP(H21,'points lookup'!$K$2:$L$16,2,FALSE))</f>
        <v/>
      </c>
      <c r="L21" s="29" t="str">
        <f>IF(ISERROR(VLOOKUP(I21,'points lookup'!$K$2:$L$16,2,FALSE)),"",VLOOKUP(I21,'points lookup'!$K$2:$L$16,2,FALSE))</f>
        <v/>
      </c>
      <c r="M21" s="30" t="str">
        <f t="shared" si="7"/>
        <v/>
      </c>
      <c r="N21" s="57" t="str">
        <f>IF(ISERROR(LOOKUP(M21,'points lookup'!$Q$2:$R$4)),"",LOOKUP(M21,'points lookup'!$Q$2:$R$4))</f>
        <v/>
      </c>
      <c r="O21" s="56" t="str">
        <f>IF(ISERROR(LOOKUP(M21,'points lookup'!$C$3:$D$26)),"",LOOKUP(M21,'points lookup'!$C$3:$D$26))</f>
        <v/>
      </c>
      <c r="P21" s="12" t="str">
        <f>IF(ISERROR(VLOOKUP($O21,'points lookup'!$D$3:$H$22,3,FALSE)),"",VLOOKUP($O21,'points lookup'!$D$3:$H$22,3,FALSE))</f>
        <v/>
      </c>
      <c r="Q21" s="13" t="str">
        <f>IF(ISERROR(VLOOKUP($O21,'points lookup'!$D$3:$H$22,4,FALSE)),"",VLOOKUP($O21,'points lookup'!$D$3:$H$22,4,FALSE))</f>
        <v/>
      </c>
      <c r="R21" s="122" t="str">
        <f>IF(ISERROR(VLOOKUP($O21,'points lookup'!$D$3:$H$22,5,FALSE)),"",VLOOKUP($O21,'points lookup'!$D$3:$H$22,5,FALSE))</f>
        <v/>
      </c>
      <c r="S21" s="68"/>
      <c r="T21" s="69"/>
      <c r="U21" s="70"/>
      <c r="V21" s="1" t="str">
        <f>IF(ISERROR(IF(ISNUMBER(S21),S21,VLOOKUP(S21,'points lookup'!$O$2:$P$12,2,FALSE))),"",IF(ISNUMBER(S21),S21,VLOOKUP(S21,'points lookup'!$O$2:$P$12,2,FALSE)))</f>
        <v/>
      </c>
      <c r="W21" s="7" t="str">
        <f>IF(ISERROR(IF(ISNUMBER(T21),T21,VLOOKUP(T21,'points lookup'!$O$2:$P$12,2,FALSE))),"",IF(ISNUMBER(T21),T21,VLOOKUP(T21,'points lookup'!$O$2:$P$12,2,FALSE)))</f>
        <v/>
      </c>
      <c r="X21" s="2" t="str">
        <f>IF(ISERROR(IF(ISNUMBER(U21),U21,VLOOKUP(U21,'points lookup'!$O$2:$P$12,2,FALSE))),"",IF(ISNUMBER(U21),U21,VLOOKUP(U21,'points lookup'!$O$2:$P$12,2,FALSE)))</f>
        <v/>
      </c>
      <c r="Y21" s="1" t="str">
        <f t="shared" si="8"/>
        <v/>
      </c>
      <c r="Z21" s="7" t="str">
        <f t="shared" si="0"/>
        <v/>
      </c>
      <c r="AA21" s="2" t="str">
        <f t="shared" si="1"/>
        <v/>
      </c>
      <c r="AB21" s="79" t="str">
        <f>IF(ISERROR(VLOOKUP($O21,'points lookup'!$T$3:$X$26,3,FALSE)),"",VLOOKUP($O21,'points lookup'!$T$3:$X$26,3,FALSE))</f>
        <v/>
      </c>
      <c r="AC21" s="79" t="str">
        <f>IF(ISERROR(VLOOKUP($O21,'points lookup'!$T$3:$X$26,4,FALSE)),"",VLOOKUP($O21,'points lookup'!$T$3:$X$26,4,FALSE))</f>
        <v/>
      </c>
      <c r="AD21" s="79" t="str">
        <f>IF(ISERROR(VLOOKUP($O21,'points lookup'!$T$3:$X$26,5,FALSE)),"",VLOOKUP($O21,'points lookup'!$T$3:$X$26,5,FALSE))</f>
        <v/>
      </c>
      <c r="AE21" s="82" t="str">
        <f t="shared" si="9"/>
        <v/>
      </c>
      <c r="AF21" s="79" t="str">
        <f t="shared" si="2"/>
        <v/>
      </c>
      <c r="AG21" s="83" t="str">
        <f t="shared" si="3"/>
        <v/>
      </c>
      <c r="AH21" s="132" t="str">
        <f t="shared" si="10"/>
        <v/>
      </c>
      <c r="AI21" s="48" t="str">
        <f t="shared" si="11"/>
        <v/>
      </c>
      <c r="AJ21" s="48" t="str">
        <f t="shared" si="12"/>
        <v/>
      </c>
      <c r="AK21" s="49" t="str">
        <f t="shared" si="13"/>
        <v/>
      </c>
      <c r="AL21" s="47" t="str">
        <f t="shared" si="14"/>
        <v/>
      </c>
      <c r="AM21" s="48" t="str">
        <f t="shared" si="15"/>
        <v/>
      </c>
      <c r="AN21" s="48" t="str">
        <f t="shared" si="16"/>
        <v/>
      </c>
      <c r="AO21" s="49" t="str">
        <f t="shared" si="17"/>
        <v/>
      </c>
      <c r="AP21" s="47" t="str">
        <f t="shared" si="18"/>
        <v/>
      </c>
      <c r="AQ21" s="48" t="str">
        <f t="shared" si="19"/>
        <v/>
      </c>
      <c r="AR21" s="48" t="str">
        <f t="shared" si="20"/>
        <v/>
      </c>
      <c r="AS21" s="49" t="str">
        <f t="shared" si="21"/>
        <v/>
      </c>
      <c r="AT21" s="47" t="str">
        <f t="shared" si="22"/>
        <v/>
      </c>
      <c r="AU21" s="48" t="str">
        <f t="shared" si="23"/>
        <v/>
      </c>
      <c r="AV21" s="48" t="str">
        <f t="shared" si="24"/>
        <v/>
      </c>
      <c r="AW21" s="96" t="str">
        <f t="shared" si="25"/>
        <v/>
      </c>
    </row>
    <row r="22" spans="1:49" ht="14.25" customHeight="1" x14ac:dyDescent="0.25">
      <c r="A22" s="94"/>
      <c r="B22" s="14"/>
      <c r="C22" s="15"/>
      <c r="D22" s="15"/>
      <c r="E22" s="15"/>
      <c r="F22" s="15"/>
      <c r="G22" s="27"/>
      <c r="H22" s="25"/>
      <c r="I22" s="25"/>
      <c r="J22" s="28" t="str">
        <f>IF(ISERROR(VLOOKUP(G22,'points lookup'!$K$2:$L$16,2,FALSE)),"",VLOOKUP(G22,'points lookup'!$K$2:$L$16,2,FALSE))</f>
        <v/>
      </c>
      <c r="K22" s="29" t="str">
        <f>IF(ISERROR(VLOOKUP(H22,'points lookup'!$K$2:$L$16,2,FALSE)),"",VLOOKUP(H22,'points lookup'!$K$2:$L$16,2,FALSE))</f>
        <v/>
      </c>
      <c r="L22" s="29" t="str">
        <f>IF(ISERROR(VLOOKUP(I22,'points lookup'!$K$2:$L$16,2,FALSE)),"",VLOOKUP(I22,'points lookup'!$K$2:$L$16,2,FALSE))</f>
        <v/>
      </c>
      <c r="M22" s="30" t="str">
        <f t="shared" si="7"/>
        <v/>
      </c>
      <c r="N22" s="57" t="str">
        <f>IF(ISERROR(LOOKUP(M22,'points lookup'!$Q$2:$R$4)),"",LOOKUP(M22,'points lookup'!$Q$2:$R$4))</f>
        <v/>
      </c>
      <c r="O22" s="56" t="str">
        <f>IF(ISERROR(LOOKUP(M22,'points lookup'!$C$3:$D$26)),"",LOOKUP(M22,'points lookup'!$C$3:$D$26))</f>
        <v/>
      </c>
      <c r="P22" s="12" t="str">
        <f>IF(ISERROR(VLOOKUP($O22,'points lookup'!$D$3:$H$22,3,FALSE)),"",VLOOKUP($O22,'points lookup'!$D$3:$H$22,3,FALSE))</f>
        <v/>
      </c>
      <c r="Q22" s="13" t="str">
        <f>IF(ISERROR(VLOOKUP($O22,'points lookup'!$D$3:$H$22,4,FALSE)),"",VLOOKUP($O22,'points lookup'!$D$3:$H$22,4,FALSE))</f>
        <v/>
      </c>
      <c r="R22" s="122" t="str">
        <f>IF(ISERROR(VLOOKUP($O22,'points lookup'!$D$3:$H$22,5,FALSE)),"",VLOOKUP($O22,'points lookup'!$D$3:$H$22,5,FALSE))</f>
        <v/>
      </c>
      <c r="S22" s="68"/>
      <c r="T22" s="69"/>
      <c r="U22" s="70"/>
      <c r="V22" s="1" t="str">
        <f>IF(ISERROR(IF(ISNUMBER(S22),S22,VLOOKUP(S22,'points lookup'!$O$2:$P$12,2,FALSE))),"",IF(ISNUMBER(S22),S22,VLOOKUP(S22,'points lookup'!$O$2:$P$12,2,FALSE)))</f>
        <v/>
      </c>
      <c r="W22" s="7" t="str">
        <f>IF(ISERROR(IF(ISNUMBER(T22),T22,VLOOKUP(T22,'points lookup'!$O$2:$P$12,2,FALSE))),"",IF(ISNUMBER(T22),T22,VLOOKUP(T22,'points lookup'!$O$2:$P$12,2,FALSE)))</f>
        <v/>
      </c>
      <c r="X22" s="2" t="str">
        <f>IF(ISERROR(IF(ISNUMBER(U22),U22,VLOOKUP(U22,'points lookup'!$O$2:$P$12,2,FALSE))),"",IF(ISNUMBER(U22),U22,VLOOKUP(U22,'points lookup'!$O$2:$P$12,2,FALSE)))</f>
        <v/>
      </c>
      <c r="Y22" s="1" t="str">
        <f t="shared" si="8"/>
        <v/>
      </c>
      <c r="Z22" s="7" t="str">
        <f t="shared" si="0"/>
        <v/>
      </c>
      <c r="AA22" s="2" t="str">
        <f t="shared" si="1"/>
        <v/>
      </c>
      <c r="AB22" s="79" t="str">
        <f>IF(ISERROR(VLOOKUP($O22,'points lookup'!$T$3:$X$26,3,FALSE)),"",VLOOKUP($O22,'points lookup'!$T$3:$X$26,3,FALSE))</f>
        <v/>
      </c>
      <c r="AC22" s="79" t="str">
        <f>IF(ISERROR(VLOOKUP($O22,'points lookup'!$T$3:$X$26,4,FALSE)),"",VLOOKUP($O22,'points lookup'!$T$3:$X$26,4,FALSE))</f>
        <v/>
      </c>
      <c r="AD22" s="79" t="str">
        <f>IF(ISERROR(VLOOKUP($O22,'points lookup'!$T$3:$X$26,5,FALSE)),"",VLOOKUP($O22,'points lookup'!$T$3:$X$26,5,FALSE))</f>
        <v/>
      </c>
      <c r="AE22" s="82" t="str">
        <f t="shared" si="9"/>
        <v/>
      </c>
      <c r="AF22" s="79" t="str">
        <f t="shared" si="2"/>
        <v/>
      </c>
      <c r="AG22" s="83" t="str">
        <f t="shared" si="3"/>
        <v/>
      </c>
      <c r="AH22" s="132" t="str">
        <f t="shared" si="10"/>
        <v/>
      </c>
      <c r="AI22" s="48" t="str">
        <f t="shared" si="11"/>
        <v/>
      </c>
      <c r="AJ22" s="48" t="str">
        <f t="shared" si="12"/>
        <v/>
      </c>
      <c r="AK22" s="49" t="str">
        <f t="shared" si="13"/>
        <v/>
      </c>
      <c r="AL22" s="47" t="str">
        <f t="shared" si="14"/>
        <v/>
      </c>
      <c r="AM22" s="48" t="str">
        <f t="shared" si="15"/>
        <v/>
      </c>
      <c r="AN22" s="48" t="str">
        <f t="shared" si="16"/>
        <v/>
      </c>
      <c r="AO22" s="49" t="str">
        <f t="shared" si="17"/>
        <v/>
      </c>
      <c r="AP22" s="47" t="str">
        <f t="shared" si="18"/>
        <v/>
      </c>
      <c r="AQ22" s="48" t="str">
        <f t="shared" si="19"/>
        <v/>
      </c>
      <c r="AR22" s="48" t="str">
        <f t="shared" si="20"/>
        <v/>
      </c>
      <c r="AS22" s="49" t="str">
        <f t="shared" si="21"/>
        <v/>
      </c>
      <c r="AT22" s="47" t="str">
        <f t="shared" si="22"/>
        <v/>
      </c>
      <c r="AU22" s="48" t="str">
        <f t="shared" si="23"/>
        <v/>
      </c>
      <c r="AV22" s="48" t="str">
        <f t="shared" si="24"/>
        <v/>
      </c>
      <c r="AW22" s="96" t="str">
        <f t="shared" si="25"/>
        <v/>
      </c>
    </row>
    <row r="23" spans="1:49" ht="14.25" customHeight="1" x14ac:dyDescent="0.25">
      <c r="A23" s="94"/>
      <c r="B23" s="10"/>
      <c r="C23" s="15"/>
      <c r="D23" s="15"/>
      <c r="E23" s="15"/>
      <c r="F23" s="15"/>
      <c r="G23" s="27"/>
      <c r="H23" s="25"/>
      <c r="I23" s="25"/>
      <c r="J23" s="28" t="str">
        <f>IF(ISERROR(VLOOKUP(G23,'points lookup'!$K$2:$L$16,2,FALSE)),"",VLOOKUP(G23,'points lookup'!$K$2:$L$16,2,FALSE))</f>
        <v/>
      </c>
      <c r="K23" s="29" t="str">
        <f>IF(ISERROR(VLOOKUP(H23,'points lookup'!$K$2:$L$16,2,FALSE)),"",VLOOKUP(H23,'points lookup'!$K$2:$L$16,2,FALSE))</f>
        <v/>
      </c>
      <c r="L23" s="29" t="str">
        <f>IF(ISERROR(VLOOKUP(I23,'points lookup'!$K$2:$L$16,2,FALSE)),"",VLOOKUP(I23,'points lookup'!$K$2:$L$16,2,FALSE))</f>
        <v/>
      </c>
      <c r="M23" s="30" t="str">
        <f t="shared" si="7"/>
        <v/>
      </c>
      <c r="N23" s="57" t="str">
        <f>IF(ISERROR(LOOKUP(M23,'points lookup'!$Q$2:$R$4)),"",LOOKUP(M23,'points lookup'!$Q$2:$R$4))</f>
        <v/>
      </c>
      <c r="O23" s="56" t="str">
        <f>IF(ISERROR(LOOKUP(M23,'points lookup'!$C$3:$D$26)),"",LOOKUP(M23,'points lookup'!$C$3:$D$26))</f>
        <v/>
      </c>
      <c r="P23" s="12" t="str">
        <f>IF(ISERROR(VLOOKUP($O23,'points lookup'!$D$3:$H$22,3,FALSE)),"",VLOOKUP($O23,'points lookup'!$D$3:$H$22,3,FALSE))</f>
        <v/>
      </c>
      <c r="Q23" s="13" t="str">
        <f>IF(ISERROR(VLOOKUP($O23,'points lookup'!$D$3:$H$22,4,FALSE)),"",VLOOKUP($O23,'points lookup'!$D$3:$H$22,4,FALSE))</f>
        <v/>
      </c>
      <c r="R23" s="122" t="str">
        <f>IF(ISERROR(VLOOKUP($O23,'points lookup'!$D$3:$H$22,5,FALSE)),"",VLOOKUP($O23,'points lookup'!$D$3:$H$22,5,FALSE))</f>
        <v/>
      </c>
      <c r="S23" s="65"/>
      <c r="T23" s="66"/>
      <c r="U23" s="67"/>
      <c r="V23" s="1" t="str">
        <f>IF(ISERROR(IF(ISNUMBER(S23),S23,VLOOKUP(S23,'points lookup'!$O$2:$P$12,2,FALSE))),"",IF(ISNUMBER(S23),S23,VLOOKUP(S23,'points lookup'!$O$2:$P$12,2,FALSE)))</f>
        <v/>
      </c>
      <c r="W23" s="7" t="str">
        <f>IF(ISERROR(IF(ISNUMBER(T23),T23,VLOOKUP(T23,'points lookup'!$O$2:$P$12,2,FALSE))),"",IF(ISNUMBER(T23),T23,VLOOKUP(T23,'points lookup'!$O$2:$P$12,2,FALSE)))</f>
        <v/>
      </c>
      <c r="X23" s="2" t="str">
        <f>IF(ISERROR(IF(ISNUMBER(U23),U23,VLOOKUP(U23,'points lookup'!$O$2:$P$12,2,FALSE))),"",IF(ISNUMBER(U23),U23,VLOOKUP(U23,'points lookup'!$O$2:$P$12,2,FALSE)))</f>
        <v/>
      </c>
      <c r="Y23" s="1" t="str">
        <f t="shared" si="8"/>
        <v/>
      </c>
      <c r="Z23" s="7" t="str">
        <f t="shared" si="0"/>
        <v/>
      </c>
      <c r="AA23" s="2" t="str">
        <f t="shared" si="1"/>
        <v/>
      </c>
      <c r="AB23" s="79" t="str">
        <f>IF(ISERROR(VLOOKUP($O23,'points lookup'!$T$3:$X$26,3,FALSE)),"",VLOOKUP($O23,'points lookup'!$T$3:$X$26,3,FALSE))</f>
        <v/>
      </c>
      <c r="AC23" s="79" t="str">
        <f>IF(ISERROR(VLOOKUP($O23,'points lookup'!$T$3:$X$26,4,FALSE)),"",VLOOKUP($O23,'points lookup'!$T$3:$X$26,4,FALSE))</f>
        <v/>
      </c>
      <c r="AD23" s="79" t="str">
        <f>IF(ISERROR(VLOOKUP($O23,'points lookup'!$T$3:$X$26,5,FALSE)),"",VLOOKUP($O23,'points lookup'!$T$3:$X$26,5,FALSE))</f>
        <v/>
      </c>
      <c r="AE23" s="82" t="str">
        <f t="shared" si="9"/>
        <v/>
      </c>
      <c r="AF23" s="79" t="str">
        <f t="shared" si="2"/>
        <v/>
      </c>
      <c r="AG23" s="83" t="str">
        <f t="shared" si="3"/>
        <v/>
      </c>
      <c r="AH23" s="132" t="str">
        <f t="shared" si="10"/>
        <v/>
      </c>
      <c r="AI23" s="48" t="str">
        <f t="shared" si="11"/>
        <v/>
      </c>
      <c r="AJ23" s="48" t="str">
        <f t="shared" si="12"/>
        <v/>
      </c>
      <c r="AK23" s="49" t="str">
        <f t="shared" si="13"/>
        <v/>
      </c>
      <c r="AL23" s="47" t="str">
        <f t="shared" si="14"/>
        <v/>
      </c>
      <c r="AM23" s="48" t="str">
        <f t="shared" si="15"/>
        <v/>
      </c>
      <c r="AN23" s="48" t="str">
        <f t="shared" si="16"/>
        <v/>
      </c>
      <c r="AO23" s="49" t="str">
        <f t="shared" si="17"/>
        <v/>
      </c>
      <c r="AP23" s="47" t="str">
        <f t="shared" si="18"/>
        <v/>
      </c>
      <c r="AQ23" s="48" t="str">
        <f t="shared" si="19"/>
        <v/>
      </c>
      <c r="AR23" s="48" t="str">
        <f t="shared" si="20"/>
        <v/>
      </c>
      <c r="AS23" s="49" t="str">
        <f t="shared" si="21"/>
        <v/>
      </c>
      <c r="AT23" s="47" t="str">
        <f t="shared" si="22"/>
        <v/>
      </c>
      <c r="AU23" s="48" t="str">
        <f t="shared" si="23"/>
        <v/>
      </c>
      <c r="AV23" s="48" t="str">
        <f t="shared" si="24"/>
        <v/>
      </c>
      <c r="AW23" s="96" t="str">
        <f t="shared" si="25"/>
        <v/>
      </c>
    </row>
    <row r="24" spans="1:49" ht="14.25" customHeight="1" x14ac:dyDescent="0.25">
      <c r="A24" s="94"/>
      <c r="B24" s="14"/>
      <c r="C24" s="15"/>
      <c r="D24" s="15"/>
      <c r="E24" s="15"/>
      <c r="F24" s="15"/>
      <c r="G24" s="27"/>
      <c r="H24" s="25"/>
      <c r="I24" s="25"/>
      <c r="J24" s="28" t="str">
        <f>IF(ISERROR(VLOOKUP(G24,'points lookup'!$K$2:$L$16,2,FALSE)),"",VLOOKUP(G24,'points lookup'!$K$2:$L$16,2,FALSE))</f>
        <v/>
      </c>
      <c r="K24" s="29" t="str">
        <f>IF(ISERROR(VLOOKUP(H24,'points lookup'!$K$2:$L$16,2,FALSE)),"",VLOOKUP(H24,'points lookup'!$K$2:$L$16,2,FALSE))</f>
        <v/>
      </c>
      <c r="L24" s="29" t="str">
        <f>IF(ISERROR(VLOOKUP(I24,'points lookup'!$K$2:$L$16,2,FALSE)),"",VLOOKUP(I24,'points lookup'!$K$2:$L$16,2,FALSE))</f>
        <v/>
      </c>
      <c r="M24" s="30" t="str">
        <f t="shared" si="7"/>
        <v/>
      </c>
      <c r="N24" s="57" t="str">
        <f>IF(ISERROR(LOOKUP(M24,'points lookup'!$Q$2:$R$4)),"",LOOKUP(M24,'points lookup'!$Q$2:$R$4))</f>
        <v/>
      </c>
      <c r="O24" s="56" t="str">
        <f>IF(ISERROR(LOOKUP(M24,'points lookup'!$C$3:$D$26)),"",LOOKUP(M24,'points lookup'!$C$3:$D$26))</f>
        <v/>
      </c>
      <c r="P24" s="12" t="str">
        <f>IF(ISERROR(VLOOKUP($O24,'points lookup'!$D$3:$H$22,3,FALSE)),"",VLOOKUP($O24,'points lookup'!$D$3:$H$22,3,FALSE))</f>
        <v/>
      </c>
      <c r="Q24" s="13" t="str">
        <f>IF(ISERROR(VLOOKUP($O24,'points lookup'!$D$3:$H$22,4,FALSE)),"",VLOOKUP($O24,'points lookup'!$D$3:$H$22,4,FALSE))</f>
        <v/>
      </c>
      <c r="R24" s="122" t="str">
        <f>IF(ISERROR(VLOOKUP($O24,'points lookup'!$D$3:$H$22,5,FALSE)),"",VLOOKUP($O24,'points lookup'!$D$3:$H$22,5,FALSE))</f>
        <v/>
      </c>
      <c r="S24" s="68"/>
      <c r="T24" s="69"/>
      <c r="U24" s="70"/>
      <c r="V24" s="1" t="str">
        <f>IF(ISERROR(IF(ISNUMBER(S24),S24,VLOOKUP(S24,'points lookup'!$O$2:$P$12,2,FALSE))),"",IF(ISNUMBER(S24),S24,VLOOKUP(S24,'points lookup'!$O$2:$P$12,2,FALSE)))</f>
        <v/>
      </c>
      <c r="W24" s="7" t="str">
        <f>IF(ISERROR(IF(ISNUMBER(T24),T24,VLOOKUP(T24,'points lookup'!$O$2:$P$12,2,FALSE))),"",IF(ISNUMBER(T24),T24,VLOOKUP(T24,'points lookup'!$O$2:$P$12,2,FALSE)))</f>
        <v/>
      </c>
      <c r="X24" s="2" t="str">
        <f>IF(ISERROR(IF(ISNUMBER(U24),U24,VLOOKUP(U24,'points lookup'!$O$2:$P$12,2,FALSE))),"",IF(ISNUMBER(U24),U24,VLOOKUP(U24,'points lookup'!$O$2:$P$12,2,FALSE)))</f>
        <v/>
      </c>
      <c r="Y24" s="1" t="str">
        <f t="shared" si="8"/>
        <v/>
      </c>
      <c r="Z24" s="7" t="str">
        <f t="shared" si="0"/>
        <v/>
      </c>
      <c r="AA24" s="2" t="str">
        <f t="shared" si="1"/>
        <v/>
      </c>
      <c r="AB24" s="79" t="str">
        <f>IF(ISERROR(VLOOKUP($O24,'points lookup'!$T$3:$X$26,3,FALSE)),"",VLOOKUP($O24,'points lookup'!$T$3:$X$26,3,FALSE))</f>
        <v/>
      </c>
      <c r="AC24" s="79" t="str">
        <f>IF(ISERROR(VLOOKUP($O24,'points lookup'!$T$3:$X$26,4,FALSE)),"",VLOOKUP($O24,'points lookup'!$T$3:$X$26,4,FALSE))</f>
        <v/>
      </c>
      <c r="AD24" s="79" t="str">
        <f>IF(ISERROR(VLOOKUP($O24,'points lookup'!$T$3:$X$26,5,FALSE)),"",VLOOKUP($O24,'points lookup'!$T$3:$X$26,5,FALSE))</f>
        <v/>
      </c>
      <c r="AE24" s="82" t="str">
        <f t="shared" si="9"/>
        <v/>
      </c>
      <c r="AF24" s="79" t="str">
        <f t="shared" si="2"/>
        <v/>
      </c>
      <c r="AG24" s="83" t="str">
        <f t="shared" si="3"/>
        <v/>
      </c>
      <c r="AH24" s="132" t="str">
        <f t="shared" si="10"/>
        <v/>
      </c>
      <c r="AI24" s="48" t="str">
        <f t="shared" si="11"/>
        <v/>
      </c>
      <c r="AJ24" s="48" t="str">
        <f t="shared" si="12"/>
        <v/>
      </c>
      <c r="AK24" s="49" t="str">
        <f t="shared" si="13"/>
        <v/>
      </c>
      <c r="AL24" s="47" t="str">
        <f t="shared" si="14"/>
        <v/>
      </c>
      <c r="AM24" s="48" t="str">
        <f t="shared" si="15"/>
        <v/>
      </c>
      <c r="AN24" s="48" t="str">
        <f t="shared" si="16"/>
        <v/>
      </c>
      <c r="AO24" s="49" t="str">
        <f t="shared" si="17"/>
        <v/>
      </c>
      <c r="AP24" s="47" t="str">
        <f t="shared" si="18"/>
        <v/>
      </c>
      <c r="AQ24" s="48" t="str">
        <f t="shared" si="19"/>
        <v/>
      </c>
      <c r="AR24" s="48" t="str">
        <f t="shared" si="20"/>
        <v/>
      </c>
      <c r="AS24" s="49" t="str">
        <f t="shared" si="21"/>
        <v/>
      </c>
      <c r="AT24" s="47" t="str">
        <f t="shared" si="22"/>
        <v/>
      </c>
      <c r="AU24" s="48" t="str">
        <f t="shared" si="23"/>
        <v/>
      </c>
      <c r="AV24" s="48" t="str">
        <f t="shared" si="24"/>
        <v/>
      </c>
      <c r="AW24" s="96" t="str">
        <f t="shared" si="25"/>
        <v/>
      </c>
    </row>
    <row r="25" spans="1:49" ht="14.25" customHeight="1" x14ac:dyDescent="0.25">
      <c r="A25" s="94"/>
      <c r="B25" s="10"/>
      <c r="C25" s="11"/>
      <c r="D25" s="11"/>
      <c r="E25" s="11"/>
      <c r="F25" s="11"/>
      <c r="G25" s="26"/>
      <c r="H25" s="24"/>
      <c r="I25" s="24"/>
      <c r="J25" s="28" t="str">
        <f>IF(ISERROR(VLOOKUP(G25,'points lookup'!$K$2:$L$16,2,FALSE)),"",VLOOKUP(G25,'points lookup'!$K$2:$L$16,2,FALSE))</f>
        <v/>
      </c>
      <c r="K25" s="29" t="str">
        <f>IF(ISERROR(VLOOKUP(H25,'points lookup'!$K$2:$L$16,2,FALSE)),"",VLOOKUP(H25,'points lookup'!$K$2:$L$16,2,FALSE))</f>
        <v/>
      </c>
      <c r="L25" s="29" t="str">
        <f>IF(ISERROR(VLOOKUP(I25,'points lookup'!$K$2:$L$16,2,FALSE)),"",VLOOKUP(I25,'points lookup'!$K$2:$L$16,2,FALSE))</f>
        <v/>
      </c>
      <c r="M25" s="30" t="str">
        <f t="shared" si="7"/>
        <v/>
      </c>
      <c r="N25" s="57" t="str">
        <f>IF(ISERROR(LOOKUP(M25,'points lookup'!$Q$2:$R$4)),"",LOOKUP(M25,'points lookup'!$Q$2:$R$4))</f>
        <v/>
      </c>
      <c r="O25" s="56" t="str">
        <f>IF(ISERROR(LOOKUP(M25,'points lookup'!$C$3:$D$26)),"",LOOKUP(M25,'points lookup'!$C$3:$D$26))</f>
        <v/>
      </c>
      <c r="P25" s="12" t="str">
        <f>IF(ISERROR(VLOOKUP($O25,'points lookup'!$D$3:$H$22,3,FALSE)),"",VLOOKUP($O25,'points lookup'!$D$3:$H$22,3,FALSE))</f>
        <v/>
      </c>
      <c r="Q25" s="13" t="str">
        <f>IF(ISERROR(VLOOKUP($O25,'points lookup'!$D$3:$H$22,4,FALSE)),"",VLOOKUP($O25,'points lookup'!$D$3:$H$22,4,FALSE))</f>
        <v/>
      </c>
      <c r="R25" s="122" t="str">
        <f>IF(ISERROR(VLOOKUP($O25,'points lookup'!$D$3:$H$22,5,FALSE)),"",VLOOKUP($O25,'points lookup'!$D$3:$H$22,5,FALSE))</f>
        <v/>
      </c>
      <c r="S25" s="68"/>
      <c r="T25" s="69"/>
      <c r="U25" s="70"/>
      <c r="V25" s="1" t="str">
        <f>IF(ISERROR(IF(ISNUMBER(S25),S25,VLOOKUP(S25,'points lookup'!$O$2:$P$12,2,FALSE))),"",IF(ISNUMBER(S25),S25,VLOOKUP(S25,'points lookup'!$O$2:$P$12,2,FALSE)))</f>
        <v/>
      </c>
      <c r="W25" s="7" t="str">
        <f>IF(ISERROR(IF(ISNUMBER(T25),T25,VLOOKUP(T25,'points lookup'!$O$2:$P$12,2,FALSE))),"",IF(ISNUMBER(T25),T25,VLOOKUP(T25,'points lookup'!$O$2:$P$12,2,FALSE)))</f>
        <v/>
      </c>
      <c r="X25" s="2" t="str">
        <f>IF(ISERROR(IF(ISNUMBER(U25),U25,VLOOKUP(U25,'points lookup'!$O$2:$P$12,2,FALSE))),"",IF(ISNUMBER(U25),U25,VLOOKUP(U25,'points lookup'!$O$2:$P$12,2,FALSE)))</f>
        <v/>
      </c>
      <c r="Y25" s="1" t="str">
        <f t="shared" si="8"/>
        <v/>
      </c>
      <c r="Z25" s="7" t="str">
        <f t="shared" si="0"/>
        <v/>
      </c>
      <c r="AA25" s="2" t="str">
        <f t="shared" si="1"/>
        <v/>
      </c>
      <c r="AB25" s="79" t="str">
        <f>IF(ISERROR(VLOOKUP($O25,'points lookup'!$T$3:$X$26,3,FALSE)),"",VLOOKUP($O25,'points lookup'!$T$3:$X$26,3,FALSE))</f>
        <v/>
      </c>
      <c r="AC25" s="79" t="str">
        <f>IF(ISERROR(VLOOKUP($O25,'points lookup'!$T$3:$X$26,4,FALSE)),"",VLOOKUP($O25,'points lookup'!$T$3:$X$26,4,FALSE))</f>
        <v/>
      </c>
      <c r="AD25" s="79" t="str">
        <f>IF(ISERROR(VLOOKUP($O25,'points lookup'!$T$3:$X$26,5,FALSE)),"",VLOOKUP($O25,'points lookup'!$T$3:$X$26,5,FALSE))</f>
        <v/>
      </c>
      <c r="AE25" s="82" t="str">
        <f t="shared" si="9"/>
        <v/>
      </c>
      <c r="AF25" s="79" t="str">
        <f t="shared" si="2"/>
        <v/>
      </c>
      <c r="AG25" s="83" t="str">
        <f t="shared" si="3"/>
        <v/>
      </c>
      <c r="AH25" s="132" t="str">
        <f t="shared" si="10"/>
        <v/>
      </c>
      <c r="AI25" s="48" t="str">
        <f t="shared" si="11"/>
        <v/>
      </c>
      <c r="AJ25" s="48" t="str">
        <f t="shared" si="12"/>
        <v/>
      </c>
      <c r="AK25" s="49" t="str">
        <f t="shared" si="13"/>
        <v/>
      </c>
      <c r="AL25" s="47" t="str">
        <f t="shared" si="14"/>
        <v/>
      </c>
      <c r="AM25" s="48" t="str">
        <f t="shared" si="15"/>
        <v/>
      </c>
      <c r="AN25" s="48" t="str">
        <f t="shared" si="16"/>
        <v/>
      </c>
      <c r="AO25" s="49" t="str">
        <f t="shared" si="17"/>
        <v/>
      </c>
      <c r="AP25" s="47" t="str">
        <f t="shared" si="18"/>
        <v/>
      </c>
      <c r="AQ25" s="48" t="str">
        <f t="shared" si="19"/>
        <v/>
      </c>
      <c r="AR25" s="48" t="str">
        <f t="shared" si="20"/>
        <v/>
      </c>
      <c r="AS25" s="49" t="str">
        <f t="shared" si="21"/>
        <v/>
      </c>
      <c r="AT25" s="47" t="str">
        <f t="shared" si="22"/>
        <v/>
      </c>
      <c r="AU25" s="48" t="str">
        <f t="shared" si="23"/>
        <v/>
      </c>
      <c r="AV25" s="48" t="str">
        <f t="shared" si="24"/>
        <v/>
      </c>
      <c r="AW25" s="96" t="str">
        <f t="shared" si="25"/>
        <v/>
      </c>
    </row>
    <row r="26" spans="1:49" ht="14.25" customHeight="1" x14ac:dyDescent="0.25">
      <c r="A26" s="94"/>
      <c r="B26" s="14"/>
      <c r="C26" s="15"/>
      <c r="D26" s="15"/>
      <c r="E26" s="15"/>
      <c r="F26" s="15"/>
      <c r="G26" s="27"/>
      <c r="H26" s="25"/>
      <c r="I26" s="25"/>
      <c r="J26" s="28" t="str">
        <f>IF(ISERROR(VLOOKUP(G26,'points lookup'!$K$2:$L$16,2,FALSE)),"",VLOOKUP(G26,'points lookup'!$K$2:$L$16,2,FALSE))</f>
        <v/>
      </c>
      <c r="K26" s="29" t="str">
        <f>IF(ISERROR(VLOOKUP(H26,'points lookup'!$K$2:$L$16,2,FALSE)),"",VLOOKUP(H26,'points lookup'!$K$2:$L$16,2,FALSE))</f>
        <v/>
      </c>
      <c r="L26" s="29" t="str">
        <f>IF(ISERROR(VLOOKUP(I26,'points lookup'!$K$2:$L$16,2,FALSE)),"",VLOOKUP(I26,'points lookup'!$K$2:$L$16,2,FALSE))</f>
        <v/>
      </c>
      <c r="M26" s="30" t="str">
        <f t="shared" si="7"/>
        <v/>
      </c>
      <c r="N26" s="57" t="str">
        <f>IF(ISERROR(LOOKUP(M26,'points lookup'!$Q$2:$R$4)),"",LOOKUP(M26,'points lookup'!$Q$2:$R$4))</f>
        <v/>
      </c>
      <c r="O26" s="56" t="str">
        <f>IF(ISERROR(LOOKUP(M26,'points lookup'!$C$3:$D$26)),"",LOOKUP(M26,'points lookup'!$C$3:$D$26))</f>
        <v/>
      </c>
      <c r="P26" s="12" t="str">
        <f>IF(ISERROR(VLOOKUP($O26,'points lookup'!$D$3:$H$22,3,FALSE)),"",VLOOKUP($O26,'points lookup'!$D$3:$H$22,3,FALSE))</f>
        <v/>
      </c>
      <c r="Q26" s="13" t="str">
        <f>IF(ISERROR(VLOOKUP($O26,'points lookup'!$D$3:$H$22,4,FALSE)),"",VLOOKUP($O26,'points lookup'!$D$3:$H$22,4,FALSE))</f>
        <v/>
      </c>
      <c r="R26" s="122" t="str">
        <f>IF(ISERROR(VLOOKUP($O26,'points lookup'!$D$3:$H$22,5,FALSE)),"",VLOOKUP($O26,'points lookup'!$D$3:$H$22,5,FALSE))</f>
        <v/>
      </c>
      <c r="S26" s="65"/>
      <c r="T26" s="66"/>
      <c r="U26" s="67"/>
      <c r="V26" s="1" t="str">
        <f>IF(ISERROR(IF(ISNUMBER(S26),S26,VLOOKUP(S26,'points lookup'!$O$2:$P$12,2,FALSE))),"",IF(ISNUMBER(S26),S26,VLOOKUP(S26,'points lookup'!$O$2:$P$12,2,FALSE)))</f>
        <v/>
      </c>
      <c r="W26" s="7" t="str">
        <f>IF(ISERROR(IF(ISNUMBER(T26),T26,VLOOKUP(T26,'points lookup'!$O$2:$P$12,2,FALSE))),"",IF(ISNUMBER(T26),T26,VLOOKUP(T26,'points lookup'!$O$2:$P$12,2,FALSE)))</f>
        <v/>
      </c>
      <c r="X26" s="2" t="str">
        <f>IF(ISERROR(IF(ISNUMBER(U26),U26,VLOOKUP(U26,'points lookup'!$O$2:$P$12,2,FALSE))),"",IF(ISNUMBER(U26),U26,VLOOKUP(U26,'points lookup'!$O$2:$P$12,2,FALSE)))</f>
        <v/>
      </c>
      <c r="Y26" s="1" t="str">
        <f t="shared" si="8"/>
        <v/>
      </c>
      <c r="Z26" s="7" t="str">
        <f t="shared" si="0"/>
        <v/>
      </c>
      <c r="AA26" s="2" t="str">
        <f t="shared" si="1"/>
        <v/>
      </c>
      <c r="AB26" s="79" t="str">
        <f>IF(ISERROR(VLOOKUP($O26,'points lookup'!$T$3:$X$26,3,FALSE)),"",VLOOKUP($O26,'points lookup'!$T$3:$X$26,3,FALSE))</f>
        <v/>
      </c>
      <c r="AC26" s="79" t="str">
        <f>IF(ISERROR(VLOOKUP($O26,'points lookup'!$T$3:$X$26,4,FALSE)),"",VLOOKUP($O26,'points lookup'!$T$3:$X$26,4,FALSE))</f>
        <v/>
      </c>
      <c r="AD26" s="79" t="str">
        <f>IF(ISERROR(VLOOKUP($O26,'points lookup'!$T$3:$X$26,5,FALSE)),"",VLOOKUP($O26,'points lookup'!$T$3:$X$26,5,FALSE))</f>
        <v/>
      </c>
      <c r="AE26" s="82" t="str">
        <f t="shared" si="9"/>
        <v/>
      </c>
      <c r="AF26" s="79" t="str">
        <f t="shared" si="2"/>
        <v/>
      </c>
      <c r="AG26" s="83" t="str">
        <f t="shared" si="3"/>
        <v/>
      </c>
      <c r="AH26" s="132" t="str">
        <f t="shared" si="10"/>
        <v/>
      </c>
      <c r="AI26" s="48" t="str">
        <f t="shared" si="11"/>
        <v/>
      </c>
      <c r="AJ26" s="48" t="str">
        <f t="shared" si="12"/>
        <v/>
      </c>
      <c r="AK26" s="49" t="str">
        <f t="shared" si="13"/>
        <v/>
      </c>
      <c r="AL26" s="47" t="str">
        <f t="shared" si="14"/>
        <v/>
      </c>
      <c r="AM26" s="48" t="str">
        <f t="shared" si="15"/>
        <v/>
      </c>
      <c r="AN26" s="48" t="str">
        <f t="shared" si="16"/>
        <v/>
      </c>
      <c r="AO26" s="49" t="str">
        <f t="shared" si="17"/>
        <v/>
      </c>
      <c r="AP26" s="47" t="str">
        <f t="shared" si="18"/>
        <v/>
      </c>
      <c r="AQ26" s="48" t="str">
        <f t="shared" si="19"/>
        <v/>
      </c>
      <c r="AR26" s="48" t="str">
        <f t="shared" si="20"/>
        <v/>
      </c>
      <c r="AS26" s="49" t="str">
        <f t="shared" si="21"/>
        <v/>
      </c>
      <c r="AT26" s="47" t="str">
        <f t="shared" si="22"/>
        <v/>
      </c>
      <c r="AU26" s="48" t="str">
        <f t="shared" si="23"/>
        <v/>
      </c>
      <c r="AV26" s="48" t="str">
        <f t="shared" si="24"/>
        <v/>
      </c>
      <c r="AW26" s="96" t="str">
        <f t="shared" si="25"/>
        <v/>
      </c>
    </row>
    <row r="27" spans="1:49" ht="14.25" customHeight="1" x14ac:dyDescent="0.25">
      <c r="A27" s="94"/>
      <c r="B27" s="10"/>
      <c r="C27" s="15"/>
      <c r="D27" s="15"/>
      <c r="E27" s="15"/>
      <c r="F27" s="15"/>
      <c r="G27" s="27"/>
      <c r="H27" s="25"/>
      <c r="I27" s="25"/>
      <c r="J27" s="28" t="str">
        <f>IF(ISERROR(VLOOKUP(G27,'points lookup'!$K$2:$L$16,2,FALSE)),"",VLOOKUP(G27,'points lookup'!$K$2:$L$16,2,FALSE))</f>
        <v/>
      </c>
      <c r="K27" s="29" t="str">
        <f>IF(ISERROR(VLOOKUP(H27,'points lookup'!$K$2:$L$16,2,FALSE)),"",VLOOKUP(H27,'points lookup'!$K$2:$L$16,2,FALSE))</f>
        <v/>
      </c>
      <c r="L27" s="29" t="str">
        <f>IF(ISERROR(VLOOKUP(I27,'points lookup'!$K$2:$L$16,2,FALSE)),"",VLOOKUP(I27,'points lookup'!$K$2:$L$16,2,FALSE))</f>
        <v/>
      </c>
      <c r="M27" s="30" t="str">
        <f t="shared" si="7"/>
        <v/>
      </c>
      <c r="N27" s="57" t="str">
        <f>IF(ISERROR(LOOKUP(M27,'points lookup'!$Q$2:$R$4)),"",LOOKUP(M27,'points lookup'!$Q$2:$R$4))</f>
        <v/>
      </c>
      <c r="O27" s="56" t="str">
        <f>IF(ISERROR(LOOKUP(M27,'points lookup'!$C$3:$D$26)),"",LOOKUP(M27,'points lookup'!$C$3:$D$26))</f>
        <v/>
      </c>
      <c r="P27" s="12" t="str">
        <f>IF(ISERROR(VLOOKUP($O27,'points lookup'!$D$3:$H$22,3,FALSE)),"",VLOOKUP($O27,'points lookup'!$D$3:$H$22,3,FALSE))</f>
        <v/>
      </c>
      <c r="Q27" s="13" t="str">
        <f>IF(ISERROR(VLOOKUP($O27,'points lookup'!$D$3:$H$22,4,FALSE)),"",VLOOKUP($O27,'points lookup'!$D$3:$H$22,4,FALSE))</f>
        <v/>
      </c>
      <c r="R27" s="122" t="str">
        <f>IF(ISERROR(VLOOKUP($O27,'points lookup'!$D$3:$H$22,5,FALSE)),"",VLOOKUP($O27,'points lookup'!$D$3:$H$22,5,FALSE))</f>
        <v/>
      </c>
      <c r="S27" s="68"/>
      <c r="T27" s="69"/>
      <c r="U27" s="70"/>
      <c r="V27" s="1" t="str">
        <f>IF(ISERROR(IF(ISNUMBER(S27),S27,VLOOKUP(S27,'points lookup'!$O$2:$P$12,2,FALSE))),"",IF(ISNUMBER(S27),S27,VLOOKUP(S27,'points lookup'!$O$2:$P$12,2,FALSE)))</f>
        <v/>
      </c>
      <c r="W27" s="7" t="str">
        <f>IF(ISERROR(IF(ISNUMBER(T27),T27,VLOOKUP(T27,'points lookup'!$O$2:$P$12,2,FALSE))),"",IF(ISNUMBER(T27),T27,VLOOKUP(T27,'points lookup'!$O$2:$P$12,2,FALSE)))</f>
        <v/>
      </c>
      <c r="X27" s="2" t="str">
        <f>IF(ISERROR(IF(ISNUMBER(U27),U27,VLOOKUP(U27,'points lookup'!$O$2:$P$12,2,FALSE))),"",IF(ISNUMBER(U27),U27,VLOOKUP(U27,'points lookup'!$O$2:$P$12,2,FALSE)))</f>
        <v/>
      </c>
      <c r="Y27" s="1" t="str">
        <f t="shared" si="8"/>
        <v/>
      </c>
      <c r="Z27" s="7" t="str">
        <f t="shared" si="0"/>
        <v/>
      </c>
      <c r="AA27" s="2" t="str">
        <f t="shared" si="1"/>
        <v/>
      </c>
      <c r="AB27" s="79" t="str">
        <f>IF(ISERROR(VLOOKUP($O27,'points lookup'!$T$3:$X$26,3,FALSE)),"",VLOOKUP($O27,'points lookup'!$T$3:$X$26,3,FALSE))</f>
        <v/>
      </c>
      <c r="AC27" s="79" t="str">
        <f>IF(ISERROR(VLOOKUP($O27,'points lookup'!$T$3:$X$26,4,FALSE)),"",VLOOKUP($O27,'points lookup'!$T$3:$X$26,4,FALSE))</f>
        <v/>
      </c>
      <c r="AD27" s="79" t="str">
        <f>IF(ISERROR(VLOOKUP($O27,'points lookup'!$T$3:$X$26,5,FALSE)),"",VLOOKUP($O27,'points lookup'!$T$3:$X$26,5,FALSE))</f>
        <v/>
      </c>
      <c r="AE27" s="82" t="str">
        <f t="shared" si="9"/>
        <v/>
      </c>
      <c r="AF27" s="79" t="str">
        <f t="shared" si="2"/>
        <v/>
      </c>
      <c r="AG27" s="83" t="str">
        <f t="shared" si="3"/>
        <v/>
      </c>
      <c r="AH27" s="132" t="str">
        <f t="shared" si="10"/>
        <v/>
      </c>
      <c r="AI27" s="48" t="str">
        <f t="shared" si="11"/>
        <v/>
      </c>
      <c r="AJ27" s="48" t="str">
        <f t="shared" si="12"/>
        <v/>
      </c>
      <c r="AK27" s="49" t="str">
        <f t="shared" si="13"/>
        <v/>
      </c>
      <c r="AL27" s="47" t="str">
        <f t="shared" si="14"/>
        <v/>
      </c>
      <c r="AM27" s="48" t="str">
        <f t="shared" si="15"/>
        <v/>
      </c>
      <c r="AN27" s="48" t="str">
        <f t="shared" si="16"/>
        <v/>
      </c>
      <c r="AO27" s="49" t="str">
        <f t="shared" si="17"/>
        <v/>
      </c>
      <c r="AP27" s="47" t="str">
        <f t="shared" si="18"/>
        <v/>
      </c>
      <c r="AQ27" s="48" t="str">
        <f t="shared" si="19"/>
        <v/>
      </c>
      <c r="AR27" s="48" t="str">
        <f t="shared" si="20"/>
        <v/>
      </c>
      <c r="AS27" s="49" t="str">
        <f t="shared" si="21"/>
        <v/>
      </c>
      <c r="AT27" s="47" t="str">
        <f t="shared" si="22"/>
        <v/>
      </c>
      <c r="AU27" s="48" t="str">
        <f t="shared" si="23"/>
        <v/>
      </c>
      <c r="AV27" s="48" t="str">
        <f t="shared" si="24"/>
        <v/>
      </c>
      <c r="AW27" s="96" t="str">
        <f t="shared" si="25"/>
        <v/>
      </c>
    </row>
    <row r="28" spans="1:49" ht="14.25" customHeight="1" x14ac:dyDescent="0.25">
      <c r="A28" s="94"/>
      <c r="B28" s="14"/>
      <c r="C28" s="15"/>
      <c r="D28" s="15"/>
      <c r="E28" s="15"/>
      <c r="F28" s="15"/>
      <c r="G28" s="27"/>
      <c r="H28" s="25"/>
      <c r="I28" s="25"/>
      <c r="J28" s="28" t="str">
        <f>IF(ISERROR(VLOOKUP(G28,'points lookup'!$K$2:$L$16,2,FALSE)),"",VLOOKUP(G28,'points lookup'!$K$2:$L$16,2,FALSE))</f>
        <v/>
      </c>
      <c r="K28" s="29" t="str">
        <f>IF(ISERROR(VLOOKUP(H28,'points lookup'!$K$2:$L$16,2,FALSE)),"",VLOOKUP(H28,'points lookup'!$K$2:$L$16,2,FALSE))</f>
        <v/>
      </c>
      <c r="L28" s="29" t="str">
        <f>IF(ISERROR(VLOOKUP(I28,'points lookup'!$K$2:$L$16,2,FALSE)),"",VLOOKUP(I28,'points lookup'!$K$2:$L$16,2,FALSE))</f>
        <v/>
      </c>
      <c r="M28" s="30" t="str">
        <f t="shared" si="7"/>
        <v/>
      </c>
      <c r="N28" s="57" t="str">
        <f>IF(ISERROR(LOOKUP(M28,'points lookup'!$Q$2:$R$4)),"",LOOKUP(M28,'points lookup'!$Q$2:$R$4))</f>
        <v/>
      </c>
      <c r="O28" s="56" t="str">
        <f>IF(ISERROR(LOOKUP(M28,'points lookup'!$C$3:$D$26)),"",LOOKUP(M28,'points lookup'!$C$3:$D$26))</f>
        <v/>
      </c>
      <c r="P28" s="12" t="str">
        <f>IF(ISERROR(VLOOKUP($O28,'points lookup'!$D$3:$H$22,3,FALSE)),"",VLOOKUP($O28,'points lookup'!$D$3:$H$22,3,FALSE))</f>
        <v/>
      </c>
      <c r="Q28" s="13" t="str">
        <f>IF(ISERROR(VLOOKUP($O28,'points lookup'!$D$3:$H$22,4,FALSE)),"",VLOOKUP($O28,'points lookup'!$D$3:$H$22,4,FALSE))</f>
        <v/>
      </c>
      <c r="R28" s="122" t="str">
        <f>IF(ISERROR(VLOOKUP($O28,'points lookup'!$D$3:$H$22,5,FALSE)),"",VLOOKUP($O28,'points lookup'!$D$3:$H$22,5,FALSE))</f>
        <v/>
      </c>
      <c r="S28" s="68"/>
      <c r="T28" s="69"/>
      <c r="U28" s="70"/>
      <c r="V28" s="1" t="str">
        <f>IF(ISERROR(IF(ISNUMBER(S28),S28,VLOOKUP(S28,'points lookup'!$O$2:$P$12,2,FALSE))),"",IF(ISNUMBER(S28),S28,VLOOKUP(S28,'points lookup'!$O$2:$P$12,2,FALSE)))</f>
        <v/>
      </c>
      <c r="W28" s="7" t="str">
        <f>IF(ISERROR(IF(ISNUMBER(T28),T28,VLOOKUP(T28,'points lookup'!$O$2:$P$12,2,FALSE))),"",IF(ISNUMBER(T28),T28,VLOOKUP(T28,'points lookup'!$O$2:$P$12,2,FALSE)))</f>
        <v/>
      </c>
      <c r="X28" s="2" t="str">
        <f>IF(ISERROR(IF(ISNUMBER(U28),U28,VLOOKUP(U28,'points lookup'!$O$2:$P$12,2,FALSE))),"",IF(ISNUMBER(U28),U28,VLOOKUP(U28,'points lookup'!$O$2:$P$12,2,FALSE)))</f>
        <v/>
      </c>
      <c r="Y28" s="1" t="str">
        <f t="shared" si="8"/>
        <v/>
      </c>
      <c r="Z28" s="7" t="str">
        <f t="shared" si="0"/>
        <v/>
      </c>
      <c r="AA28" s="2" t="str">
        <f t="shared" si="1"/>
        <v/>
      </c>
      <c r="AB28" s="79" t="str">
        <f>IF(ISERROR(VLOOKUP($O28,'points lookup'!$T$3:$X$26,3,FALSE)),"",VLOOKUP($O28,'points lookup'!$T$3:$X$26,3,FALSE))</f>
        <v/>
      </c>
      <c r="AC28" s="79" t="str">
        <f>IF(ISERROR(VLOOKUP($O28,'points lookup'!$T$3:$X$26,4,FALSE)),"",VLOOKUP($O28,'points lookup'!$T$3:$X$26,4,FALSE))</f>
        <v/>
      </c>
      <c r="AD28" s="79" t="str">
        <f>IF(ISERROR(VLOOKUP($O28,'points lookup'!$T$3:$X$26,5,FALSE)),"",VLOOKUP($O28,'points lookup'!$T$3:$X$26,5,FALSE))</f>
        <v/>
      </c>
      <c r="AE28" s="82" t="str">
        <f t="shared" si="9"/>
        <v/>
      </c>
      <c r="AF28" s="79" t="str">
        <f t="shared" si="2"/>
        <v/>
      </c>
      <c r="AG28" s="83" t="str">
        <f t="shared" si="3"/>
        <v/>
      </c>
      <c r="AH28" s="132" t="str">
        <f t="shared" si="10"/>
        <v/>
      </c>
      <c r="AI28" s="48" t="str">
        <f t="shared" si="11"/>
        <v/>
      </c>
      <c r="AJ28" s="48" t="str">
        <f t="shared" si="12"/>
        <v/>
      </c>
      <c r="AK28" s="49" t="str">
        <f t="shared" si="13"/>
        <v/>
      </c>
      <c r="AL28" s="47" t="str">
        <f t="shared" si="14"/>
        <v/>
      </c>
      <c r="AM28" s="48" t="str">
        <f t="shared" si="15"/>
        <v/>
      </c>
      <c r="AN28" s="48" t="str">
        <f t="shared" si="16"/>
        <v/>
      </c>
      <c r="AO28" s="49" t="str">
        <f t="shared" si="17"/>
        <v/>
      </c>
      <c r="AP28" s="47" t="str">
        <f t="shared" si="18"/>
        <v/>
      </c>
      <c r="AQ28" s="48" t="str">
        <f t="shared" si="19"/>
        <v/>
      </c>
      <c r="AR28" s="48" t="str">
        <f t="shared" si="20"/>
        <v/>
      </c>
      <c r="AS28" s="49" t="str">
        <f t="shared" si="21"/>
        <v/>
      </c>
      <c r="AT28" s="47" t="str">
        <f t="shared" si="22"/>
        <v/>
      </c>
      <c r="AU28" s="48" t="str">
        <f t="shared" si="23"/>
        <v/>
      </c>
      <c r="AV28" s="48" t="str">
        <f t="shared" si="24"/>
        <v/>
      </c>
      <c r="AW28" s="96" t="str">
        <f t="shared" si="25"/>
        <v/>
      </c>
    </row>
    <row r="29" spans="1:49" ht="14.25" customHeight="1" x14ac:dyDescent="0.25">
      <c r="A29" s="94"/>
      <c r="B29" s="10"/>
      <c r="C29" s="15"/>
      <c r="D29" s="15"/>
      <c r="E29" s="15"/>
      <c r="F29" s="15"/>
      <c r="G29" s="27"/>
      <c r="H29" s="25"/>
      <c r="I29" s="25"/>
      <c r="J29" s="28" t="str">
        <f>IF(ISERROR(VLOOKUP(G29,'points lookup'!$K$2:$L$16,2,FALSE)),"",VLOOKUP(G29,'points lookup'!$K$2:$L$16,2,FALSE))</f>
        <v/>
      </c>
      <c r="K29" s="29" t="str">
        <f>IF(ISERROR(VLOOKUP(H29,'points lookup'!$K$2:$L$16,2,FALSE)),"",VLOOKUP(H29,'points lookup'!$K$2:$L$16,2,FALSE))</f>
        <v/>
      </c>
      <c r="L29" s="29" t="str">
        <f>IF(ISERROR(VLOOKUP(I29,'points lookup'!$K$2:$L$16,2,FALSE)),"",VLOOKUP(I29,'points lookup'!$K$2:$L$16,2,FALSE))</f>
        <v/>
      </c>
      <c r="M29" s="30" t="str">
        <f t="shared" si="7"/>
        <v/>
      </c>
      <c r="N29" s="57" t="str">
        <f>IF(ISERROR(LOOKUP(M29,'points lookup'!$Q$2:$R$4)),"",LOOKUP(M29,'points lookup'!$Q$2:$R$4))</f>
        <v/>
      </c>
      <c r="O29" s="56" t="str">
        <f>IF(ISERROR(LOOKUP(M29,'points lookup'!$C$3:$D$26)),"",LOOKUP(M29,'points lookup'!$C$3:$D$26))</f>
        <v/>
      </c>
      <c r="P29" s="12" t="str">
        <f>IF(ISERROR(VLOOKUP($O29,'points lookup'!$D$3:$H$22,3,FALSE)),"",VLOOKUP($O29,'points lookup'!$D$3:$H$22,3,FALSE))</f>
        <v/>
      </c>
      <c r="Q29" s="13" t="str">
        <f>IF(ISERROR(VLOOKUP($O29,'points lookup'!$D$3:$H$22,4,FALSE)),"",VLOOKUP($O29,'points lookup'!$D$3:$H$22,4,FALSE))</f>
        <v/>
      </c>
      <c r="R29" s="122" t="str">
        <f>IF(ISERROR(VLOOKUP($O29,'points lookup'!$D$3:$H$22,5,FALSE)),"",VLOOKUP($O29,'points lookup'!$D$3:$H$22,5,FALSE))</f>
        <v/>
      </c>
      <c r="S29" s="65"/>
      <c r="T29" s="66"/>
      <c r="U29" s="67"/>
      <c r="V29" s="1" t="str">
        <f>IF(ISERROR(IF(ISNUMBER(S29),S29,VLOOKUP(S29,'points lookup'!$O$2:$P$12,2,FALSE))),"",IF(ISNUMBER(S29),S29,VLOOKUP(S29,'points lookup'!$O$2:$P$12,2,FALSE)))</f>
        <v/>
      </c>
      <c r="W29" s="7" t="str">
        <f>IF(ISERROR(IF(ISNUMBER(T29),T29,VLOOKUP(T29,'points lookup'!$O$2:$P$12,2,FALSE))),"",IF(ISNUMBER(T29),T29,VLOOKUP(T29,'points lookup'!$O$2:$P$12,2,FALSE)))</f>
        <v/>
      </c>
      <c r="X29" s="2" t="str">
        <f>IF(ISERROR(IF(ISNUMBER(U29),U29,VLOOKUP(U29,'points lookup'!$O$2:$P$12,2,FALSE))),"",IF(ISNUMBER(U29),U29,VLOOKUP(U29,'points lookup'!$O$2:$P$12,2,FALSE)))</f>
        <v/>
      </c>
      <c r="Y29" s="1" t="str">
        <f t="shared" si="8"/>
        <v/>
      </c>
      <c r="Z29" s="7" t="str">
        <f t="shared" si="0"/>
        <v/>
      </c>
      <c r="AA29" s="2" t="str">
        <f t="shared" si="1"/>
        <v/>
      </c>
      <c r="AB29" s="79" t="str">
        <f>IF(ISERROR(VLOOKUP($O29,'points lookup'!$T$3:$X$26,3,FALSE)),"",VLOOKUP($O29,'points lookup'!$T$3:$X$26,3,FALSE))</f>
        <v/>
      </c>
      <c r="AC29" s="79" t="str">
        <f>IF(ISERROR(VLOOKUP($O29,'points lookup'!$T$3:$X$26,4,FALSE)),"",VLOOKUP($O29,'points lookup'!$T$3:$X$26,4,FALSE))</f>
        <v/>
      </c>
      <c r="AD29" s="79" t="str">
        <f>IF(ISERROR(VLOOKUP($O29,'points lookup'!$T$3:$X$26,5,FALSE)),"",VLOOKUP($O29,'points lookup'!$T$3:$X$26,5,FALSE))</f>
        <v/>
      </c>
      <c r="AE29" s="82" t="str">
        <f t="shared" si="9"/>
        <v/>
      </c>
      <c r="AF29" s="79" t="str">
        <f t="shared" si="2"/>
        <v/>
      </c>
      <c r="AG29" s="83" t="str">
        <f t="shared" si="3"/>
        <v/>
      </c>
      <c r="AH29" s="132" t="str">
        <f t="shared" si="10"/>
        <v/>
      </c>
      <c r="AI29" s="48" t="str">
        <f t="shared" si="11"/>
        <v/>
      </c>
      <c r="AJ29" s="48" t="str">
        <f t="shared" si="12"/>
        <v/>
      </c>
      <c r="AK29" s="49" t="str">
        <f t="shared" si="13"/>
        <v/>
      </c>
      <c r="AL29" s="47" t="str">
        <f t="shared" si="14"/>
        <v/>
      </c>
      <c r="AM29" s="48" t="str">
        <f t="shared" si="15"/>
        <v/>
      </c>
      <c r="AN29" s="48" t="str">
        <f t="shared" si="16"/>
        <v/>
      </c>
      <c r="AO29" s="49" t="str">
        <f t="shared" si="17"/>
        <v/>
      </c>
      <c r="AP29" s="47" t="str">
        <f t="shared" si="18"/>
        <v/>
      </c>
      <c r="AQ29" s="48" t="str">
        <f t="shared" si="19"/>
        <v/>
      </c>
      <c r="AR29" s="48" t="str">
        <f t="shared" si="20"/>
        <v/>
      </c>
      <c r="AS29" s="49" t="str">
        <f t="shared" si="21"/>
        <v/>
      </c>
      <c r="AT29" s="47" t="str">
        <f t="shared" si="22"/>
        <v/>
      </c>
      <c r="AU29" s="48" t="str">
        <f t="shared" si="23"/>
        <v/>
      </c>
      <c r="AV29" s="48" t="str">
        <f t="shared" si="24"/>
        <v/>
      </c>
      <c r="AW29" s="96" t="str">
        <f t="shared" si="25"/>
        <v/>
      </c>
    </row>
    <row r="30" spans="1:49" ht="14.25" customHeight="1" x14ac:dyDescent="0.25">
      <c r="A30" s="94"/>
      <c r="B30" s="14"/>
      <c r="C30" s="11"/>
      <c r="D30" s="11"/>
      <c r="E30" s="11"/>
      <c r="F30" s="11"/>
      <c r="G30" s="26"/>
      <c r="H30" s="24"/>
      <c r="I30" s="24"/>
      <c r="J30" s="28" t="str">
        <f>IF(ISERROR(VLOOKUP(G30,'points lookup'!$K$2:$L$16,2,FALSE)),"",VLOOKUP(G30,'points lookup'!$K$2:$L$16,2,FALSE))</f>
        <v/>
      </c>
      <c r="K30" s="29" t="str">
        <f>IF(ISERROR(VLOOKUP(H30,'points lookup'!$K$2:$L$16,2,FALSE)),"",VLOOKUP(H30,'points lookup'!$K$2:$L$16,2,FALSE))</f>
        <v/>
      </c>
      <c r="L30" s="29" t="str">
        <f>IF(ISERROR(VLOOKUP(I30,'points lookup'!$K$2:$L$16,2,FALSE)),"",VLOOKUP(I30,'points lookup'!$K$2:$L$16,2,FALSE))</f>
        <v/>
      </c>
      <c r="M30" s="30" t="str">
        <f t="shared" si="7"/>
        <v/>
      </c>
      <c r="N30" s="57" t="str">
        <f>IF(ISERROR(LOOKUP(M30,'points lookup'!$Q$2:$R$4)),"",LOOKUP(M30,'points lookup'!$Q$2:$R$4))</f>
        <v/>
      </c>
      <c r="O30" s="56" t="str">
        <f>IF(ISERROR(LOOKUP(M30,'points lookup'!$C$3:$D$26)),"",LOOKUP(M30,'points lookup'!$C$3:$D$26))</f>
        <v/>
      </c>
      <c r="P30" s="12" t="str">
        <f>IF(ISERROR(VLOOKUP($O30,'points lookup'!$D$3:$H$22,3,FALSE)),"",VLOOKUP($O30,'points lookup'!$D$3:$H$22,3,FALSE))</f>
        <v/>
      </c>
      <c r="Q30" s="13" t="str">
        <f>IF(ISERROR(VLOOKUP($O30,'points lookup'!$D$3:$H$22,4,FALSE)),"",VLOOKUP($O30,'points lookup'!$D$3:$H$22,4,FALSE))</f>
        <v/>
      </c>
      <c r="R30" s="122" t="str">
        <f>IF(ISERROR(VLOOKUP($O30,'points lookup'!$D$3:$H$22,5,FALSE)),"",VLOOKUP($O30,'points lookup'!$D$3:$H$22,5,FALSE))</f>
        <v/>
      </c>
      <c r="S30" s="68"/>
      <c r="T30" s="69"/>
      <c r="U30" s="70"/>
      <c r="V30" s="1" t="str">
        <f>IF(ISERROR(IF(ISNUMBER(S30),S30,VLOOKUP(S30,'points lookup'!$O$2:$P$12,2,FALSE))),"",IF(ISNUMBER(S30),S30,VLOOKUP(S30,'points lookup'!$O$2:$P$12,2,FALSE)))</f>
        <v/>
      </c>
      <c r="W30" s="7" t="str">
        <f>IF(ISERROR(IF(ISNUMBER(T30),T30,VLOOKUP(T30,'points lookup'!$O$2:$P$12,2,FALSE))),"",IF(ISNUMBER(T30),T30,VLOOKUP(T30,'points lookup'!$O$2:$P$12,2,FALSE)))</f>
        <v/>
      </c>
      <c r="X30" s="2" t="str">
        <f>IF(ISERROR(IF(ISNUMBER(U30),U30,VLOOKUP(U30,'points lookup'!$O$2:$P$12,2,FALSE))),"",IF(ISNUMBER(U30),U30,VLOOKUP(U30,'points lookup'!$O$2:$P$12,2,FALSE)))</f>
        <v/>
      </c>
      <c r="Y30" s="1" t="str">
        <f t="shared" si="8"/>
        <v/>
      </c>
      <c r="Z30" s="7" t="str">
        <f t="shared" si="0"/>
        <v/>
      </c>
      <c r="AA30" s="2" t="str">
        <f t="shared" si="1"/>
        <v/>
      </c>
      <c r="AB30" s="79" t="str">
        <f>IF(ISERROR(VLOOKUP($O30,'points lookup'!$T$3:$X$26,3,FALSE)),"",VLOOKUP($O30,'points lookup'!$T$3:$X$26,3,FALSE))</f>
        <v/>
      </c>
      <c r="AC30" s="79" t="str">
        <f>IF(ISERROR(VLOOKUP($O30,'points lookup'!$T$3:$X$26,4,FALSE)),"",VLOOKUP($O30,'points lookup'!$T$3:$X$26,4,FALSE))</f>
        <v/>
      </c>
      <c r="AD30" s="79" t="str">
        <f>IF(ISERROR(VLOOKUP($O30,'points lookup'!$T$3:$X$26,5,FALSE)),"",VLOOKUP($O30,'points lookup'!$T$3:$X$26,5,FALSE))</f>
        <v/>
      </c>
      <c r="AE30" s="82" t="str">
        <f t="shared" si="9"/>
        <v/>
      </c>
      <c r="AF30" s="79" t="str">
        <f t="shared" si="2"/>
        <v/>
      </c>
      <c r="AG30" s="83" t="str">
        <f t="shared" si="3"/>
        <v/>
      </c>
      <c r="AH30" s="132" t="str">
        <f t="shared" si="10"/>
        <v/>
      </c>
      <c r="AI30" s="48" t="str">
        <f t="shared" si="11"/>
        <v/>
      </c>
      <c r="AJ30" s="48" t="str">
        <f t="shared" si="12"/>
        <v/>
      </c>
      <c r="AK30" s="49" t="str">
        <f t="shared" si="13"/>
        <v/>
      </c>
      <c r="AL30" s="47" t="str">
        <f t="shared" si="14"/>
        <v/>
      </c>
      <c r="AM30" s="48" t="str">
        <f t="shared" si="15"/>
        <v/>
      </c>
      <c r="AN30" s="48" t="str">
        <f t="shared" si="16"/>
        <v/>
      </c>
      <c r="AO30" s="49" t="str">
        <f t="shared" si="17"/>
        <v/>
      </c>
      <c r="AP30" s="47" t="str">
        <f t="shared" si="18"/>
        <v/>
      </c>
      <c r="AQ30" s="48" t="str">
        <f t="shared" si="19"/>
        <v/>
      </c>
      <c r="AR30" s="48" t="str">
        <f t="shared" si="20"/>
        <v/>
      </c>
      <c r="AS30" s="49" t="str">
        <f t="shared" si="21"/>
        <v/>
      </c>
      <c r="AT30" s="47" t="str">
        <f t="shared" si="22"/>
        <v/>
      </c>
      <c r="AU30" s="48" t="str">
        <f t="shared" si="23"/>
        <v/>
      </c>
      <c r="AV30" s="48" t="str">
        <f t="shared" si="24"/>
        <v/>
      </c>
      <c r="AW30" s="96" t="str">
        <f t="shared" si="25"/>
        <v/>
      </c>
    </row>
    <row r="31" spans="1:49" ht="14.25" customHeight="1" x14ac:dyDescent="0.25">
      <c r="A31" s="94"/>
      <c r="B31" s="10"/>
      <c r="C31" s="15"/>
      <c r="D31" s="15"/>
      <c r="E31" s="15"/>
      <c r="F31" s="15"/>
      <c r="G31" s="27"/>
      <c r="H31" s="25"/>
      <c r="I31" s="25"/>
      <c r="J31" s="28" t="str">
        <f>IF(ISERROR(VLOOKUP(G31,'points lookup'!$K$2:$L$16,2,FALSE)),"",VLOOKUP(G31,'points lookup'!$K$2:$L$16,2,FALSE))</f>
        <v/>
      </c>
      <c r="K31" s="29" t="str">
        <f>IF(ISERROR(VLOOKUP(H31,'points lookup'!$K$2:$L$16,2,FALSE)),"",VLOOKUP(H31,'points lookup'!$K$2:$L$16,2,FALSE))</f>
        <v/>
      </c>
      <c r="L31" s="29" t="str">
        <f>IF(ISERROR(VLOOKUP(I31,'points lookup'!$K$2:$L$16,2,FALSE)),"",VLOOKUP(I31,'points lookup'!$K$2:$L$16,2,FALSE))</f>
        <v/>
      </c>
      <c r="M31" s="30" t="str">
        <f t="shared" si="7"/>
        <v/>
      </c>
      <c r="N31" s="57" t="str">
        <f>IF(ISERROR(LOOKUP(M31,'points lookup'!$Q$2:$R$4)),"",LOOKUP(M31,'points lookup'!$Q$2:$R$4))</f>
        <v/>
      </c>
      <c r="O31" s="56" t="str">
        <f>IF(ISERROR(LOOKUP(M31,'points lookup'!$C$3:$D$26)),"",LOOKUP(M31,'points lookup'!$C$3:$D$26))</f>
        <v/>
      </c>
      <c r="P31" s="12" t="str">
        <f>IF(ISERROR(VLOOKUP($O31,'points lookup'!$D$3:$H$22,3,FALSE)),"",VLOOKUP($O31,'points lookup'!$D$3:$H$22,3,FALSE))</f>
        <v/>
      </c>
      <c r="Q31" s="13" t="str">
        <f>IF(ISERROR(VLOOKUP($O31,'points lookup'!$D$3:$H$22,4,FALSE)),"",VLOOKUP($O31,'points lookup'!$D$3:$H$22,4,FALSE))</f>
        <v/>
      </c>
      <c r="R31" s="122" t="str">
        <f>IF(ISERROR(VLOOKUP($O31,'points lookup'!$D$3:$H$22,5,FALSE)),"",VLOOKUP($O31,'points lookup'!$D$3:$H$22,5,FALSE))</f>
        <v/>
      </c>
      <c r="S31" s="68"/>
      <c r="T31" s="69"/>
      <c r="U31" s="70"/>
      <c r="V31" s="1" t="str">
        <f>IF(ISERROR(IF(ISNUMBER(S31),S31,VLOOKUP(S31,'points lookup'!$O$2:$P$12,2,FALSE))),"",IF(ISNUMBER(S31),S31,VLOOKUP(S31,'points lookup'!$O$2:$P$12,2,FALSE)))</f>
        <v/>
      </c>
      <c r="W31" s="7" t="str">
        <f>IF(ISERROR(IF(ISNUMBER(T31),T31,VLOOKUP(T31,'points lookup'!$O$2:$P$12,2,FALSE))),"",IF(ISNUMBER(T31),T31,VLOOKUP(T31,'points lookup'!$O$2:$P$12,2,FALSE)))</f>
        <v/>
      </c>
      <c r="X31" s="2" t="str">
        <f>IF(ISERROR(IF(ISNUMBER(U31),U31,VLOOKUP(U31,'points lookup'!$O$2:$P$12,2,FALSE))),"",IF(ISNUMBER(U31),U31,VLOOKUP(U31,'points lookup'!$O$2:$P$12,2,FALSE)))</f>
        <v/>
      </c>
      <c r="Y31" s="1" t="str">
        <f t="shared" si="8"/>
        <v/>
      </c>
      <c r="Z31" s="7" t="str">
        <f t="shared" si="0"/>
        <v/>
      </c>
      <c r="AA31" s="2" t="str">
        <f t="shared" si="1"/>
        <v/>
      </c>
      <c r="AB31" s="79" t="str">
        <f>IF(ISERROR(VLOOKUP($O31,'points lookup'!$T$3:$X$26,3,FALSE)),"",VLOOKUP($O31,'points lookup'!$T$3:$X$26,3,FALSE))</f>
        <v/>
      </c>
      <c r="AC31" s="79" t="str">
        <f>IF(ISERROR(VLOOKUP($O31,'points lookup'!$T$3:$X$26,4,FALSE)),"",VLOOKUP($O31,'points lookup'!$T$3:$X$26,4,FALSE))</f>
        <v/>
      </c>
      <c r="AD31" s="79" t="str">
        <f>IF(ISERROR(VLOOKUP($O31,'points lookup'!$T$3:$X$26,5,FALSE)),"",VLOOKUP($O31,'points lookup'!$T$3:$X$26,5,FALSE))</f>
        <v/>
      </c>
      <c r="AE31" s="82" t="str">
        <f t="shared" si="9"/>
        <v/>
      </c>
      <c r="AF31" s="79" t="str">
        <f t="shared" si="2"/>
        <v/>
      </c>
      <c r="AG31" s="83" t="str">
        <f t="shared" si="3"/>
        <v/>
      </c>
      <c r="AH31" s="132" t="str">
        <f t="shared" si="10"/>
        <v/>
      </c>
      <c r="AI31" s="48" t="str">
        <f t="shared" si="11"/>
        <v/>
      </c>
      <c r="AJ31" s="48" t="str">
        <f t="shared" si="12"/>
        <v/>
      </c>
      <c r="AK31" s="49" t="str">
        <f t="shared" si="13"/>
        <v/>
      </c>
      <c r="AL31" s="47" t="str">
        <f t="shared" si="14"/>
        <v/>
      </c>
      <c r="AM31" s="48" t="str">
        <f t="shared" si="15"/>
        <v/>
      </c>
      <c r="AN31" s="48" t="str">
        <f t="shared" si="16"/>
        <v/>
      </c>
      <c r="AO31" s="49" t="str">
        <f t="shared" si="17"/>
        <v/>
      </c>
      <c r="AP31" s="47" t="str">
        <f t="shared" si="18"/>
        <v/>
      </c>
      <c r="AQ31" s="48" t="str">
        <f t="shared" si="19"/>
        <v/>
      </c>
      <c r="AR31" s="48" t="str">
        <f t="shared" si="20"/>
        <v/>
      </c>
      <c r="AS31" s="49" t="str">
        <f t="shared" si="21"/>
        <v/>
      </c>
      <c r="AT31" s="47" t="str">
        <f t="shared" si="22"/>
        <v/>
      </c>
      <c r="AU31" s="48" t="str">
        <f t="shared" si="23"/>
        <v/>
      </c>
      <c r="AV31" s="48" t="str">
        <f t="shared" si="24"/>
        <v/>
      </c>
      <c r="AW31" s="96" t="str">
        <f t="shared" si="25"/>
        <v/>
      </c>
    </row>
    <row r="32" spans="1:49" ht="14.25" customHeight="1" x14ac:dyDescent="0.25">
      <c r="A32" s="94"/>
      <c r="B32" s="14"/>
      <c r="C32" s="15"/>
      <c r="D32" s="15"/>
      <c r="E32" s="15"/>
      <c r="F32" s="15"/>
      <c r="G32" s="27"/>
      <c r="H32" s="25"/>
      <c r="I32" s="25"/>
      <c r="J32" s="28" t="str">
        <f>IF(ISERROR(VLOOKUP(G32,'points lookup'!$K$2:$L$16,2,FALSE)),"",VLOOKUP(G32,'points lookup'!$K$2:$L$16,2,FALSE))</f>
        <v/>
      </c>
      <c r="K32" s="29" t="str">
        <f>IF(ISERROR(VLOOKUP(H32,'points lookup'!$K$2:$L$16,2,FALSE)),"",VLOOKUP(H32,'points lookup'!$K$2:$L$16,2,FALSE))</f>
        <v/>
      </c>
      <c r="L32" s="29" t="str">
        <f>IF(ISERROR(VLOOKUP(I32,'points lookup'!$K$2:$L$16,2,FALSE)),"",VLOOKUP(I32,'points lookup'!$K$2:$L$16,2,FALSE))</f>
        <v/>
      </c>
      <c r="M32" s="30" t="str">
        <f t="shared" si="7"/>
        <v/>
      </c>
      <c r="N32" s="57" t="str">
        <f>IF(ISERROR(LOOKUP(M32,'points lookup'!$Q$2:$R$4)),"",LOOKUP(M32,'points lookup'!$Q$2:$R$4))</f>
        <v/>
      </c>
      <c r="O32" s="56" t="str">
        <f>IF(ISERROR(LOOKUP(M32,'points lookup'!$C$3:$D$26)),"",LOOKUP(M32,'points lookup'!$C$3:$D$26))</f>
        <v/>
      </c>
      <c r="P32" s="12" t="str">
        <f>IF(ISERROR(VLOOKUP($O32,'points lookup'!$D$3:$H$22,3,FALSE)),"",VLOOKUP($O32,'points lookup'!$D$3:$H$22,3,FALSE))</f>
        <v/>
      </c>
      <c r="Q32" s="13" t="str">
        <f>IF(ISERROR(VLOOKUP($O32,'points lookup'!$D$3:$H$22,4,FALSE)),"",VLOOKUP($O32,'points lookup'!$D$3:$H$22,4,FALSE))</f>
        <v/>
      </c>
      <c r="R32" s="122" t="str">
        <f>IF(ISERROR(VLOOKUP($O32,'points lookup'!$D$3:$H$22,5,FALSE)),"",VLOOKUP($O32,'points lookup'!$D$3:$H$22,5,FALSE))</f>
        <v/>
      </c>
      <c r="S32" s="65"/>
      <c r="T32" s="66"/>
      <c r="U32" s="67"/>
      <c r="V32" s="1" t="str">
        <f>IF(ISERROR(IF(ISNUMBER(S32),S32,VLOOKUP(S32,'points lookup'!$O$2:$P$12,2,FALSE))),"",IF(ISNUMBER(S32),S32,VLOOKUP(S32,'points lookup'!$O$2:$P$12,2,FALSE)))</f>
        <v/>
      </c>
      <c r="W32" s="7" t="str">
        <f>IF(ISERROR(IF(ISNUMBER(T32),T32,VLOOKUP(T32,'points lookup'!$O$2:$P$12,2,FALSE))),"",IF(ISNUMBER(T32),T32,VLOOKUP(T32,'points lookup'!$O$2:$P$12,2,FALSE)))</f>
        <v/>
      </c>
      <c r="X32" s="2" t="str">
        <f>IF(ISERROR(IF(ISNUMBER(U32),U32,VLOOKUP(U32,'points lookup'!$O$2:$P$12,2,FALSE))),"",IF(ISNUMBER(U32),U32,VLOOKUP(U32,'points lookup'!$O$2:$P$12,2,FALSE)))</f>
        <v/>
      </c>
      <c r="Y32" s="1" t="str">
        <f t="shared" si="8"/>
        <v/>
      </c>
      <c r="Z32" s="7" t="str">
        <f t="shared" si="0"/>
        <v/>
      </c>
      <c r="AA32" s="2" t="str">
        <f t="shared" si="1"/>
        <v/>
      </c>
      <c r="AB32" s="79" t="str">
        <f>IF(ISERROR(VLOOKUP($O32,'points lookup'!$T$3:$X$26,3,FALSE)),"",VLOOKUP($O32,'points lookup'!$T$3:$X$26,3,FALSE))</f>
        <v/>
      </c>
      <c r="AC32" s="79" t="str">
        <f>IF(ISERROR(VLOOKUP($O32,'points lookup'!$T$3:$X$26,4,FALSE)),"",VLOOKUP($O32,'points lookup'!$T$3:$X$26,4,FALSE))</f>
        <v/>
      </c>
      <c r="AD32" s="79" t="str">
        <f>IF(ISERROR(VLOOKUP($O32,'points lookup'!$T$3:$X$26,5,FALSE)),"",VLOOKUP($O32,'points lookup'!$T$3:$X$26,5,FALSE))</f>
        <v/>
      </c>
      <c r="AE32" s="82" t="str">
        <f t="shared" si="9"/>
        <v/>
      </c>
      <c r="AF32" s="79" t="str">
        <f t="shared" si="2"/>
        <v/>
      </c>
      <c r="AG32" s="83" t="str">
        <f t="shared" si="3"/>
        <v/>
      </c>
      <c r="AH32" s="132" t="str">
        <f t="shared" si="10"/>
        <v/>
      </c>
      <c r="AI32" s="48" t="str">
        <f t="shared" si="11"/>
        <v/>
      </c>
      <c r="AJ32" s="48" t="str">
        <f t="shared" si="12"/>
        <v/>
      </c>
      <c r="AK32" s="49" t="str">
        <f t="shared" si="13"/>
        <v/>
      </c>
      <c r="AL32" s="47" t="str">
        <f t="shared" si="14"/>
        <v/>
      </c>
      <c r="AM32" s="48" t="str">
        <f t="shared" si="15"/>
        <v/>
      </c>
      <c r="AN32" s="48" t="str">
        <f t="shared" si="16"/>
        <v/>
      </c>
      <c r="AO32" s="49" t="str">
        <f t="shared" si="17"/>
        <v/>
      </c>
      <c r="AP32" s="47" t="str">
        <f t="shared" si="18"/>
        <v/>
      </c>
      <c r="AQ32" s="48" t="str">
        <f t="shared" si="19"/>
        <v/>
      </c>
      <c r="AR32" s="48" t="str">
        <f t="shared" si="20"/>
        <v/>
      </c>
      <c r="AS32" s="49" t="str">
        <f t="shared" si="21"/>
        <v/>
      </c>
      <c r="AT32" s="47" t="str">
        <f t="shared" si="22"/>
        <v/>
      </c>
      <c r="AU32" s="48" t="str">
        <f t="shared" si="23"/>
        <v/>
      </c>
      <c r="AV32" s="48" t="str">
        <f t="shared" si="24"/>
        <v/>
      </c>
      <c r="AW32" s="96" t="str">
        <f t="shared" si="25"/>
        <v/>
      </c>
    </row>
    <row r="33" spans="1:49" ht="14.25" customHeight="1" x14ac:dyDescent="0.25">
      <c r="A33" s="94"/>
      <c r="B33" s="10"/>
      <c r="C33" s="15"/>
      <c r="D33" s="15"/>
      <c r="E33" s="15"/>
      <c r="F33" s="15"/>
      <c r="G33" s="27"/>
      <c r="H33" s="25"/>
      <c r="I33" s="25"/>
      <c r="J33" s="28" t="str">
        <f>IF(ISERROR(VLOOKUP(G33,'points lookup'!$K$2:$L$16,2,FALSE)),"",VLOOKUP(G33,'points lookup'!$K$2:$L$16,2,FALSE))</f>
        <v/>
      </c>
      <c r="K33" s="29" t="str">
        <f>IF(ISERROR(VLOOKUP(H33,'points lookup'!$K$2:$L$16,2,FALSE)),"",VLOOKUP(H33,'points lookup'!$K$2:$L$16,2,FALSE))</f>
        <v/>
      </c>
      <c r="L33" s="29" t="str">
        <f>IF(ISERROR(VLOOKUP(I33,'points lookup'!$K$2:$L$16,2,FALSE)),"",VLOOKUP(I33,'points lookup'!$K$2:$L$16,2,FALSE))</f>
        <v/>
      </c>
      <c r="M33" s="30" t="str">
        <f t="shared" si="7"/>
        <v/>
      </c>
      <c r="N33" s="57" t="str">
        <f>IF(ISERROR(LOOKUP(M33,'points lookup'!$Q$2:$R$4)),"",LOOKUP(M33,'points lookup'!$Q$2:$R$4))</f>
        <v/>
      </c>
      <c r="O33" s="56" t="str">
        <f>IF(ISERROR(LOOKUP(M33,'points lookup'!$C$3:$D$26)),"",LOOKUP(M33,'points lookup'!$C$3:$D$26))</f>
        <v/>
      </c>
      <c r="P33" s="12" t="str">
        <f>IF(ISERROR(VLOOKUP($O33,'points lookup'!$D$3:$H$22,3,FALSE)),"",VLOOKUP($O33,'points lookup'!$D$3:$H$22,3,FALSE))</f>
        <v/>
      </c>
      <c r="Q33" s="13" t="str">
        <f>IF(ISERROR(VLOOKUP($O33,'points lookup'!$D$3:$H$22,4,FALSE)),"",VLOOKUP($O33,'points lookup'!$D$3:$H$22,4,FALSE))</f>
        <v/>
      </c>
      <c r="R33" s="122" t="str">
        <f>IF(ISERROR(VLOOKUP($O33,'points lookup'!$D$3:$H$22,5,FALSE)),"",VLOOKUP($O33,'points lookup'!$D$3:$H$22,5,FALSE))</f>
        <v/>
      </c>
      <c r="S33" s="68"/>
      <c r="T33" s="69"/>
      <c r="U33" s="70"/>
      <c r="V33" s="1" t="str">
        <f>IF(ISERROR(IF(ISNUMBER(S33),S33,VLOOKUP(S33,'points lookup'!$O$2:$P$12,2,FALSE))),"",IF(ISNUMBER(S33),S33,VLOOKUP(S33,'points lookup'!$O$2:$P$12,2,FALSE)))</f>
        <v/>
      </c>
      <c r="W33" s="7" t="str">
        <f>IF(ISERROR(IF(ISNUMBER(T33),T33,VLOOKUP(T33,'points lookup'!$O$2:$P$12,2,FALSE))),"",IF(ISNUMBER(T33),T33,VLOOKUP(T33,'points lookup'!$O$2:$P$12,2,FALSE)))</f>
        <v/>
      </c>
      <c r="X33" s="2" t="str">
        <f>IF(ISERROR(IF(ISNUMBER(U33),U33,VLOOKUP(U33,'points lookup'!$O$2:$P$12,2,FALSE))),"",IF(ISNUMBER(U33),U33,VLOOKUP(U33,'points lookup'!$O$2:$P$12,2,FALSE)))</f>
        <v/>
      </c>
      <c r="Y33" s="1" t="str">
        <f t="shared" si="8"/>
        <v/>
      </c>
      <c r="Z33" s="7" t="str">
        <f t="shared" si="0"/>
        <v/>
      </c>
      <c r="AA33" s="2" t="str">
        <f t="shared" si="1"/>
        <v/>
      </c>
      <c r="AB33" s="79" t="str">
        <f>IF(ISERROR(VLOOKUP($O33,'points lookup'!$T$3:$X$26,3,FALSE)),"",VLOOKUP($O33,'points lookup'!$T$3:$X$26,3,FALSE))</f>
        <v/>
      </c>
      <c r="AC33" s="79" t="str">
        <f>IF(ISERROR(VLOOKUP($O33,'points lookup'!$T$3:$X$26,4,FALSE)),"",VLOOKUP($O33,'points lookup'!$T$3:$X$26,4,FALSE))</f>
        <v/>
      </c>
      <c r="AD33" s="79" t="str">
        <f>IF(ISERROR(VLOOKUP($O33,'points lookup'!$T$3:$X$26,5,FALSE)),"",VLOOKUP($O33,'points lookup'!$T$3:$X$26,5,FALSE))</f>
        <v/>
      </c>
      <c r="AE33" s="82" t="str">
        <f t="shared" si="9"/>
        <v/>
      </c>
      <c r="AF33" s="79" t="str">
        <f t="shared" si="2"/>
        <v/>
      </c>
      <c r="AG33" s="83" t="str">
        <f t="shared" si="3"/>
        <v/>
      </c>
      <c r="AH33" s="132" t="str">
        <f t="shared" si="10"/>
        <v/>
      </c>
      <c r="AI33" s="48" t="str">
        <f t="shared" si="11"/>
        <v/>
      </c>
      <c r="AJ33" s="48" t="str">
        <f t="shared" si="12"/>
        <v/>
      </c>
      <c r="AK33" s="49" t="str">
        <f t="shared" si="13"/>
        <v/>
      </c>
      <c r="AL33" s="47" t="str">
        <f t="shared" si="14"/>
        <v/>
      </c>
      <c r="AM33" s="48" t="str">
        <f t="shared" si="15"/>
        <v/>
      </c>
      <c r="AN33" s="48" t="str">
        <f t="shared" si="16"/>
        <v/>
      </c>
      <c r="AO33" s="49" t="str">
        <f t="shared" si="17"/>
        <v/>
      </c>
      <c r="AP33" s="47" t="str">
        <f t="shared" si="18"/>
        <v/>
      </c>
      <c r="AQ33" s="48" t="str">
        <f t="shared" si="19"/>
        <v/>
      </c>
      <c r="AR33" s="48" t="str">
        <f t="shared" si="20"/>
        <v/>
      </c>
      <c r="AS33" s="49" t="str">
        <f t="shared" si="21"/>
        <v/>
      </c>
      <c r="AT33" s="47" t="str">
        <f t="shared" si="22"/>
        <v/>
      </c>
      <c r="AU33" s="48" t="str">
        <f t="shared" si="23"/>
        <v/>
      </c>
      <c r="AV33" s="48" t="str">
        <f t="shared" si="24"/>
        <v/>
      </c>
      <c r="AW33" s="96" t="str">
        <f t="shared" si="25"/>
        <v/>
      </c>
    </row>
    <row r="34" spans="1:49" ht="14.25" customHeight="1" x14ac:dyDescent="0.25">
      <c r="A34" s="94"/>
      <c r="B34" s="14"/>
      <c r="C34" s="15"/>
      <c r="D34" s="15"/>
      <c r="E34" s="15"/>
      <c r="F34" s="15"/>
      <c r="G34" s="27"/>
      <c r="H34" s="25"/>
      <c r="I34" s="25"/>
      <c r="J34" s="28" t="str">
        <f>IF(ISERROR(VLOOKUP(G34,'points lookup'!$K$2:$L$16,2,FALSE)),"",VLOOKUP(G34,'points lookup'!$K$2:$L$16,2,FALSE))</f>
        <v/>
      </c>
      <c r="K34" s="29" t="str">
        <f>IF(ISERROR(VLOOKUP(H34,'points lookup'!$K$2:$L$16,2,FALSE)),"",VLOOKUP(H34,'points lookup'!$K$2:$L$16,2,FALSE))</f>
        <v/>
      </c>
      <c r="L34" s="29" t="str">
        <f>IF(ISERROR(VLOOKUP(I34,'points lookup'!$K$2:$L$16,2,FALSE)),"",VLOOKUP(I34,'points lookup'!$K$2:$L$16,2,FALSE))</f>
        <v/>
      </c>
      <c r="M34" s="30" t="str">
        <f t="shared" si="7"/>
        <v/>
      </c>
      <c r="N34" s="57" t="str">
        <f>IF(ISERROR(LOOKUP(M34,'points lookup'!$Q$2:$R$4)),"",LOOKUP(M34,'points lookup'!$Q$2:$R$4))</f>
        <v/>
      </c>
      <c r="O34" s="56" t="str">
        <f>IF(ISERROR(LOOKUP(M34,'points lookup'!$C$3:$D$26)),"",LOOKUP(M34,'points lookup'!$C$3:$D$26))</f>
        <v/>
      </c>
      <c r="P34" s="12" t="str">
        <f>IF(ISERROR(VLOOKUP($O34,'points lookup'!$D$3:$H$22,3,FALSE)),"",VLOOKUP($O34,'points lookup'!$D$3:$H$22,3,FALSE))</f>
        <v/>
      </c>
      <c r="Q34" s="13" t="str">
        <f>IF(ISERROR(VLOOKUP($O34,'points lookup'!$D$3:$H$22,4,FALSE)),"",VLOOKUP($O34,'points lookup'!$D$3:$H$22,4,FALSE))</f>
        <v/>
      </c>
      <c r="R34" s="122" t="str">
        <f>IF(ISERROR(VLOOKUP($O34,'points lookup'!$D$3:$H$22,5,FALSE)),"",VLOOKUP($O34,'points lookup'!$D$3:$H$22,5,FALSE))</f>
        <v/>
      </c>
      <c r="S34" s="68"/>
      <c r="T34" s="69"/>
      <c r="U34" s="70"/>
      <c r="V34" s="1" t="str">
        <f>IF(ISERROR(IF(ISNUMBER(S34),S34,VLOOKUP(S34,'points lookup'!$O$2:$P$12,2,FALSE))),"",IF(ISNUMBER(S34),S34,VLOOKUP(S34,'points lookup'!$O$2:$P$12,2,FALSE)))</f>
        <v/>
      </c>
      <c r="W34" s="7" t="str">
        <f>IF(ISERROR(IF(ISNUMBER(T34),T34,VLOOKUP(T34,'points lookup'!$O$2:$P$12,2,FALSE))),"",IF(ISNUMBER(T34),T34,VLOOKUP(T34,'points lookup'!$O$2:$P$12,2,FALSE)))</f>
        <v/>
      </c>
      <c r="X34" s="2" t="str">
        <f>IF(ISERROR(IF(ISNUMBER(U34),U34,VLOOKUP(U34,'points lookup'!$O$2:$P$12,2,FALSE))),"",IF(ISNUMBER(U34),U34,VLOOKUP(U34,'points lookup'!$O$2:$P$12,2,FALSE)))</f>
        <v/>
      </c>
      <c r="Y34" s="1" t="str">
        <f t="shared" si="8"/>
        <v/>
      </c>
      <c r="Z34" s="7" t="str">
        <f t="shared" si="0"/>
        <v/>
      </c>
      <c r="AA34" s="2" t="str">
        <f t="shared" si="1"/>
        <v/>
      </c>
      <c r="AB34" s="79" t="str">
        <f>IF(ISERROR(VLOOKUP($O34,'points lookup'!$T$3:$X$26,3,FALSE)),"",VLOOKUP($O34,'points lookup'!$T$3:$X$26,3,FALSE))</f>
        <v/>
      </c>
      <c r="AC34" s="79" t="str">
        <f>IF(ISERROR(VLOOKUP($O34,'points lookup'!$T$3:$X$26,4,FALSE)),"",VLOOKUP($O34,'points lookup'!$T$3:$X$26,4,FALSE))</f>
        <v/>
      </c>
      <c r="AD34" s="79" t="str">
        <f>IF(ISERROR(VLOOKUP($O34,'points lookup'!$T$3:$X$26,5,FALSE)),"",VLOOKUP($O34,'points lookup'!$T$3:$X$26,5,FALSE))</f>
        <v/>
      </c>
      <c r="AE34" s="82" t="str">
        <f t="shared" si="9"/>
        <v/>
      </c>
      <c r="AF34" s="79" t="str">
        <f t="shared" si="2"/>
        <v/>
      </c>
      <c r="AG34" s="83" t="str">
        <f t="shared" si="3"/>
        <v/>
      </c>
      <c r="AH34" s="132" t="str">
        <f t="shared" si="10"/>
        <v/>
      </c>
      <c r="AI34" s="48" t="str">
        <f t="shared" si="11"/>
        <v/>
      </c>
      <c r="AJ34" s="48" t="str">
        <f t="shared" si="12"/>
        <v/>
      </c>
      <c r="AK34" s="49" t="str">
        <f t="shared" si="13"/>
        <v/>
      </c>
      <c r="AL34" s="47" t="str">
        <f t="shared" si="14"/>
        <v/>
      </c>
      <c r="AM34" s="48" t="str">
        <f t="shared" si="15"/>
        <v/>
      </c>
      <c r="AN34" s="48" t="str">
        <f t="shared" si="16"/>
        <v/>
      </c>
      <c r="AO34" s="49" t="str">
        <f t="shared" si="17"/>
        <v/>
      </c>
      <c r="AP34" s="47" t="str">
        <f t="shared" si="18"/>
        <v/>
      </c>
      <c r="AQ34" s="48" t="str">
        <f t="shared" si="19"/>
        <v/>
      </c>
      <c r="AR34" s="48" t="str">
        <f t="shared" si="20"/>
        <v/>
      </c>
      <c r="AS34" s="49" t="str">
        <f t="shared" si="21"/>
        <v/>
      </c>
      <c r="AT34" s="47" t="str">
        <f t="shared" si="22"/>
        <v/>
      </c>
      <c r="AU34" s="48" t="str">
        <f t="shared" si="23"/>
        <v/>
      </c>
      <c r="AV34" s="48" t="str">
        <f t="shared" si="24"/>
        <v/>
      </c>
      <c r="AW34" s="96" t="str">
        <f t="shared" si="25"/>
        <v/>
      </c>
    </row>
    <row r="35" spans="1:49" ht="14.25" customHeight="1" x14ac:dyDescent="0.25">
      <c r="A35" s="94"/>
      <c r="B35" s="10"/>
      <c r="C35" s="11"/>
      <c r="D35" s="11"/>
      <c r="E35" s="11"/>
      <c r="F35" s="11"/>
      <c r="G35" s="26"/>
      <c r="H35" s="24"/>
      <c r="I35" s="24"/>
      <c r="J35" s="28" t="str">
        <f>IF(ISERROR(VLOOKUP(G35,'points lookup'!$K$2:$L$16,2,FALSE)),"",VLOOKUP(G35,'points lookup'!$K$2:$L$16,2,FALSE))</f>
        <v/>
      </c>
      <c r="K35" s="29" t="str">
        <f>IF(ISERROR(VLOOKUP(H35,'points lookup'!$K$2:$L$16,2,FALSE)),"",VLOOKUP(H35,'points lookup'!$K$2:$L$16,2,FALSE))</f>
        <v/>
      </c>
      <c r="L35" s="29" t="str">
        <f>IF(ISERROR(VLOOKUP(I35,'points lookup'!$K$2:$L$16,2,FALSE)),"",VLOOKUP(I35,'points lookup'!$K$2:$L$16,2,FALSE))</f>
        <v/>
      </c>
      <c r="M35" s="30" t="str">
        <f t="shared" si="7"/>
        <v/>
      </c>
      <c r="N35" s="57" t="str">
        <f>IF(ISERROR(LOOKUP(M35,'points lookup'!$Q$2:$R$4)),"",LOOKUP(M35,'points lookup'!$Q$2:$R$4))</f>
        <v/>
      </c>
      <c r="O35" s="56" t="str">
        <f>IF(ISERROR(LOOKUP(M35,'points lookup'!$C$3:$D$26)),"",LOOKUP(M35,'points lookup'!$C$3:$D$26))</f>
        <v/>
      </c>
      <c r="P35" s="12" t="str">
        <f>IF(ISERROR(VLOOKUP($O35,'points lookup'!$D$3:$H$22,3,FALSE)),"",VLOOKUP($O35,'points lookup'!$D$3:$H$22,3,FALSE))</f>
        <v/>
      </c>
      <c r="Q35" s="13" t="str">
        <f>IF(ISERROR(VLOOKUP($O35,'points lookup'!$D$3:$H$22,4,FALSE)),"",VLOOKUP($O35,'points lookup'!$D$3:$H$22,4,FALSE))</f>
        <v/>
      </c>
      <c r="R35" s="122" t="str">
        <f>IF(ISERROR(VLOOKUP($O35,'points lookup'!$D$3:$H$22,5,FALSE)),"",VLOOKUP($O35,'points lookup'!$D$3:$H$22,5,FALSE))</f>
        <v/>
      </c>
      <c r="S35" s="65"/>
      <c r="T35" s="66"/>
      <c r="U35" s="67"/>
      <c r="V35" s="1" t="str">
        <f>IF(ISERROR(IF(ISNUMBER(S35),S35,VLOOKUP(S35,'points lookup'!$O$2:$P$12,2,FALSE))),"",IF(ISNUMBER(S35),S35,VLOOKUP(S35,'points lookup'!$O$2:$P$12,2,FALSE)))</f>
        <v/>
      </c>
      <c r="W35" s="7" t="str">
        <f>IF(ISERROR(IF(ISNUMBER(T35),T35,VLOOKUP(T35,'points lookup'!$O$2:$P$12,2,FALSE))),"",IF(ISNUMBER(T35),T35,VLOOKUP(T35,'points lookup'!$O$2:$P$12,2,FALSE)))</f>
        <v/>
      </c>
      <c r="X35" s="2" t="str">
        <f>IF(ISERROR(IF(ISNUMBER(U35),U35,VLOOKUP(U35,'points lookup'!$O$2:$P$12,2,FALSE))),"",IF(ISNUMBER(U35),U35,VLOOKUP(U35,'points lookup'!$O$2:$P$12,2,FALSE)))</f>
        <v/>
      </c>
      <c r="Y35" s="1" t="str">
        <f t="shared" si="8"/>
        <v/>
      </c>
      <c r="Z35" s="7" t="str">
        <f t="shared" si="0"/>
        <v/>
      </c>
      <c r="AA35" s="2" t="str">
        <f t="shared" si="1"/>
        <v/>
      </c>
      <c r="AB35" s="79" t="str">
        <f>IF(ISERROR(VLOOKUP($O35,'points lookup'!$T$3:$X$26,3,FALSE)),"",VLOOKUP($O35,'points lookup'!$T$3:$X$26,3,FALSE))</f>
        <v/>
      </c>
      <c r="AC35" s="79" t="str">
        <f>IF(ISERROR(VLOOKUP($O35,'points lookup'!$T$3:$X$26,4,FALSE)),"",VLOOKUP($O35,'points lookup'!$T$3:$X$26,4,FALSE))</f>
        <v/>
      </c>
      <c r="AD35" s="79" t="str">
        <f>IF(ISERROR(VLOOKUP($O35,'points lookup'!$T$3:$X$26,5,FALSE)),"",VLOOKUP($O35,'points lookup'!$T$3:$X$26,5,FALSE))</f>
        <v/>
      </c>
      <c r="AE35" s="82" t="str">
        <f t="shared" si="9"/>
        <v/>
      </c>
      <c r="AF35" s="79" t="str">
        <f t="shared" si="2"/>
        <v/>
      </c>
      <c r="AG35" s="83" t="str">
        <f t="shared" si="3"/>
        <v/>
      </c>
      <c r="AH35" s="132" t="str">
        <f t="shared" si="10"/>
        <v/>
      </c>
      <c r="AI35" s="48" t="str">
        <f t="shared" si="11"/>
        <v/>
      </c>
      <c r="AJ35" s="48" t="str">
        <f t="shared" si="12"/>
        <v/>
      </c>
      <c r="AK35" s="49" t="str">
        <f t="shared" si="13"/>
        <v/>
      </c>
      <c r="AL35" s="47" t="str">
        <f t="shared" si="14"/>
        <v/>
      </c>
      <c r="AM35" s="48" t="str">
        <f t="shared" si="15"/>
        <v/>
      </c>
      <c r="AN35" s="48" t="str">
        <f t="shared" si="16"/>
        <v/>
      </c>
      <c r="AO35" s="49" t="str">
        <f t="shared" si="17"/>
        <v/>
      </c>
      <c r="AP35" s="47" t="str">
        <f t="shared" si="18"/>
        <v/>
      </c>
      <c r="AQ35" s="48" t="str">
        <f t="shared" si="19"/>
        <v/>
      </c>
      <c r="AR35" s="48" t="str">
        <f t="shared" si="20"/>
        <v/>
      </c>
      <c r="AS35" s="49" t="str">
        <f t="shared" si="21"/>
        <v/>
      </c>
      <c r="AT35" s="47" t="str">
        <f t="shared" si="22"/>
        <v/>
      </c>
      <c r="AU35" s="48" t="str">
        <f t="shared" si="23"/>
        <v/>
      </c>
      <c r="AV35" s="48" t="str">
        <f t="shared" si="24"/>
        <v/>
      </c>
      <c r="AW35" s="96" t="str">
        <f t="shared" si="25"/>
        <v/>
      </c>
    </row>
    <row r="36" spans="1:49" ht="14.25" customHeight="1" x14ac:dyDescent="0.25">
      <c r="A36" s="94"/>
      <c r="B36" s="14"/>
      <c r="C36" s="15"/>
      <c r="D36" s="15"/>
      <c r="E36" s="15"/>
      <c r="F36" s="15"/>
      <c r="G36" s="27"/>
      <c r="H36" s="25"/>
      <c r="I36" s="25"/>
      <c r="J36" s="28" t="str">
        <f>IF(ISERROR(VLOOKUP(G36,'points lookup'!$K$2:$L$16,2,FALSE)),"",VLOOKUP(G36,'points lookup'!$K$2:$L$16,2,FALSE))</f>
        <v/>
      </c>
      <c r="K36" s="29" t="str">
        <f>IF(ISERROR(VLOOKUP(H36,'points lookup'!$K$2:$L$16,2,FALSE)),"",VLOOKUP(H36,'points lookup'!$K$2:$L$16,2,FALSE))</f>
        <v/>
      </c>
      <c r="L36" s="29" t="str">
        <f>IF(ISERROR(VLOOKUP(I36,'points lookup'!$K$2:$L$16,2,FALSE)),"",VLOOKUP(I36,'points lookup'!$K$2:$L$16,2,FALSE))</f>
        <v/>
      </c>
      <c r="M36" s="30" t="str">
        <f t="shared" si="7"/>
        <v/>
      </c>
      <c r="N36" s="57" t="str">
        <f>IF(ISERROR(LOOKUP(M36,'points lookup'!$Q$2:$R$4)),"",LOOKUP(M36,'points lookup'!$Q$2:$R$4))</f>
        <v/>
      </c>
      <c r="O36" s="56" t="str">
        <f>IF(ISERROR(LOOKUP(M36,'points lookup'!$C$3:$D$26)),"",LOOKUP(M36,'points lookup'!$C$3:$D$26))</f>
        <v/>
      </c>
      <c r="P36" s="12" t="str">
        <f>IF(ISERROR(VLOOKUP($O36,'points lookup'!$D$3:$H$22,3,FALSE)),"",VLOOKUP($O36,'points lookup'!$D$3:$H$22,3,FALSE))</f>
        <v/>
      </c>
      <c r="Q36" s="13" t="str">
        <f>IF(ISERROR(VLOOKUP($O36,'points lookup'!$D$3:$H$22,4,FALSE)),"",VLOOKUP($O36,'points lookup'!$D$3:$H$22,4,FALSE))</f>
        <v/>
      </c>
      <c r="R36" s="122" t="str">
        <f>IF(ISERROR(VLOOKUP($O36,'points lookup'!$D$3:$H$22,5,FALSE)),"",VLOOKUP($O36,'points lookup'!$D$3:$H$22,5,FALSE))</f>
        <v/>
      </c>
      <c r="S36" s="68"/>
      <c r="T36" s="69"/>
      <c r="U36" s="70"/>
      <c r="V36" s="1" t="str">
        <f>IF(ISERROR(IF(ISNUMBER(S36),S36,VLOOKUP(S36,'points lookup'!$O$2:$P$12,2,FALSE))),"",IF(ISNUMBER(S36),S36,VLOOKUP(S36,'points lookup'!$O$2:$P$12,2,FALSE)))</f>
        <v/>
      </c>
      <c r="W36" s="7" t="str">
        <f>IF(ISERROR(IF(ISNUMBER(T36),T36,VLOOKUP(T36,'points lookup'!$O$2:$P$12,2,FALSE))),"",IF(ISNUMBER(T36),T36,VLOOKUP(T36,'points lookup'!$O$2:$P$12,2,FALSE)))</f>
        <v/>
      </c>
      <c r="X36" s="2" t="str">
        <f>IF(ISERROR(IF(ISNUMBER(U36),U36,VLOOKUP(U36,'points lookup'!$O$2:$P$12,2,FALSE))),"",IF(ISNUMBER(U36),U36,VLOOKUP(U36,'points lookup'!$O$2:$P$12,2,FALSE)))</f>
        <v/>
      </c>
      <c r="Y36" s="1" t="str">
        <f t="shared" si="8"/>
        <v/>
      </c>
      <c r="Z36" s="7" t="str">
        <f t="shared" si="0"/>
        <v/>
      </c>
      <c r="AA36" s="2" t="str">
        <f t="shared" si="1"/>
        <v/>
      </c>
      <c r="AB36" s="79" t="str">
        <f>IF(ISERROR(VLOOKUP($O36,'points lookup'!$T$3:$X$26,3,FALSE)),"",VLOOKUP($O36,'points lookup'!$T$3:$X$26,3,FALSE))</f>
        <v/>
      </c>
      <c r="AC36" s="79" t="str">
        <f>IF(ISERROR(VLOOKUP($O36,'points lookup'!$T$3:$X$26,4,FALSE)),"",VLOOKUP($O36,'points lookup'!$T$3:$X$26,4,FALSE))</f>
        <v/>
      </c>
      <c r="AD36" s="79" t="str">
        <f>IF(ISERROR(VLOOKUP($O36,'points lookup'!$T$3:$X$26,5,FALSE)),"",VLOOKUP($O36,'points lookup'!$T$3:$X$26,5,FALSE))</f>
        <v/>
      </c>
      <c r="AE36" s="82" t="str">
        <f t="shared" si="9"/>
        <v/>
      </c>
      <c r="AF36" s="79" t="str">
        <f t="shared" si="2"/>
        <v/>
      </c>
      <c r="AG36" s="83" t="str">
        <f t="shared" si="3"/>
        <v/>
      </c>
      <c r="AH36" s="132" t="str">
        <f t="shared" si="10"/>
        <v/>
      </c>
      <c r="AI36" s="48" t="str">
        <f t="shared" si="11"/>
        <v/>
      </c>
      <c r="AJ36" s="48" t="str">
        <f t="shared" si="12"/>
        <v/>
      </c>
      <c r="AK36" s="49" t="str">
        <f t="shared" si="13"/>
        <v/>
      </c>
      <c r="AL36" s="47" t="str">
        <f t="shared" si="14"/>
        <v/>
      </c>
      <c r="AM36" s="48" t="str">
        <f t="shared" si="15"/>
        <v/>
      </c>
      <c r="AN36" s="48" t="str">
        <f t="shared" si="16"/>
        <v/>
      </c>
      <c r="AO36" s="49" t="str">
        <f t="shared" si="17"/>
        <v/>
      </c>
      <c r="AP36" s="47" t="str">
        <f t="shared" si="18"/>
        <v/>
      </c>
      <c r="AQ36" s="48" t="str">
        <f t="shared" si="19"/>
        <v/>
      </c>
      <c r="AR36" s="48" t="str">
        <f t="shared" si="20"/>
        <v/>
      </c>
      <c r="AS36" s="49" t="str">
        <f t="shared" si="21"/>
        <v/>
      </c>
      <c r="AT36" s="47" t="str">
        <f t="shared" si="22"/>
        <v/>
      </c>
      <c r="AU36" s="48" t="str">
        <f t="shared" si="23"/>
        <v/>
      </c>
      <c r="AV36" s="48" t="str">
        <f t="shared" si="24"/>
        <v/>
      </c>
      <c r="AW36" s="96" t="str">
        <f t="shared" si="25"/>
        <v/>
      </c>
    </row>
    <row r="37" spans="1:49" ht="14.25" customHeight="1" x14ac:dyDescent="0.25">
      <c r="A37" s="94"/>
      <c r="B37" s="10"/>
      <c r="C37" s="15"/>
      <c r="D37" s="15"/>
      <c r="E37" s="15"/>
      <c r="F37" s="15"/>
      <c r="G37" s="27"/>
      <c r="H37" s="25"/>
      <c r="I37" s="25"/>
      <c r="J37" s="28" t="str">
        <f>IF(ISERROR(VLOOKUP(G37,'points lookup'!$K$2:$L$16,2,FALSE)),"",VLOOKUP(G37,'points lookup'!$K$2:$L$16,2,FALSE))</f>
        <v/>
      </c>
      <c r="K37" s="29" t="str">
        <f>IF(ISERROR(VLOOKUP(H37,'points lookup'!$K$2:$L$16,2,FALSE)),"",VLOOKUP(H37,'points lookup'!$K$2:$L$16,2,FALSE))</f>
        <v/>
      </c>
      <c r="L37" s="29" t="str">
        <f>IF(ISERROR(VLOOKUP(I37,'points lookup'!$K$2:$L$16,2,FALSE)),"",VLOOKUP(I37,'points lookup'!$K$2:$L$16,2,FALSE))</f>
        <v/>
      </c>
      <c r="M37" s="30" t="str">
        <f t="shared" si="7"/>
        <v/>
      </c>
      <c r="N37" s="57" t="str">
        <f>IF(ISERROR(LOOKUP(M37,'points lookup'!$Q$2:$R$4)),"",LOOKUP(M37,'points lookup'!$Q$2:$R$4))</f>
        <v/>
      </c>
      <c r="O37" s="56" t="str">
        <f>IF(ISERROR(LOOKUP(M37,'points lookup'!$C$3:$D$26)),"",LOOKUP(M37,'points lookup'!$C$3:$D$26))</f>
        <v/>
      </c>
      <c r="P37" s="12" t="str">
        <f>IF(ISERROR(VLOOKUP($O37,'points lookup'!$D$3:$H$22,3,FALSE)),"",VLOOKUP($O37,'points lookup'!$D$3:$H$22,3,FALSE))</f>
        <v/>
      </c>
      <c r="Q37" s="13" t="str">
        <f>IF(ISERROR(VLOOKUP($O37,'points lookup'!$D$3:$H$22,4,FALSE)),"",VLOOKUP($O37,'points lookup'!$D$3:$H$22,4,FALSE))</f>
        <v/>
      </c>
      <c r="R37" s="122" t="str">
        <f>IF(ISERROR(VLOOKUP($O37,'points lookup'!$D$3:$H$22,5,FALSE)),"",VLOOKUP($O37,'points lookup'!$D$3:$H$22,5,FALSE))</f>
        <v/>
      </c>
      <c r="S37" s="68"/>
      <c r="T37" s="69"/>
      <c r="U37" s="70"/>
      <c r="V37" s="1" t="str">
        <f>IF(ISERROR(IF(ISNUMBER(S37),S37,VLOOKUP(S37,'points lookup'!$O$2:$P$12,2,FALSE))),"",IF(ISNUMBER(S37),S37,VLOOKUP(S37,'points lookup'!$O$2:$P$12,2,FALSE)))</f>
        <v/>
      </c>
      <c r="W37" s="7" t="str">
        <f>IF(ISERROR(IF(ISNUMBER(T37),T37,VLOOKUP(T37,'points lookup'!$O$2:$P$12,2,FALSE))),"",IF(ISNUMBER(T37),T37,VLOOKUP(T37,'points lookup'!$O$2:$P$12,2,FALSE)))</f>
        <v/>
      </c>
      <c r="X37" s="2" t="str">
        <f>IF(ISERROR(IF(ISNUMBER(U37),U37,VLOOKUP(U37,'points lookup'!$O$2:$P$12,2,FALSE))),"",IF(ISNUMBER(U37),U37,VLOOKUP(U37,'points lookup'!$O$2:$P$12,2,FALSE)))</f>
        <v/>
      </c>
      <c r="Y37" s="1" t="str">
        <f t="shared" si="8"/>
        <v/>
      </c>
      <c r="Z37" s="7" t="str">
        <f t="shared" si="0"/>
        <v/>
      </c>
      <c r="AA37" s="2" t="str">
        <f t="shared" si="1"/>
        <v/>
      </c>
      <c r="AB37" s="79" t="str">
        <f>IF(ISERROR(VLOOKUP($O37,'points lookup'!$T$3:$X$26,3,FALSE)),"",VLOOKUP($O37,'points lookup'!$T$3:$X$26,3,FALSE))</f>
        <v/>
      </c>
      <c r="AC37" s="79" t="str">
        <f>IF(ISERROR(VLOOKUP($O37,'points lookup'!$T$3:$X$26,4,FALSE)),"",VLOOKUP($O37,'points lookup'!$T$3:$X$26,4,FALSE))</f>
        <v/>
      </c>
      <c r="AD37" s="79" t="str">
        <f>IF(ISERROR(VLOOKUP($O37,'points lookup'!$T$3:$X$26,5,FALSE)),"",VLOOKUP($O37,'points lookup'!$T$3:$X$26,5,FALSE))</f>
        <v/>
      </c>
      <c r="AE37" s="82" t="str">
        <f t="shared" si="9"/>
        <v/>
      </c>
      <c r="AF37" s="79" t="str">
        <f t="shared" si="2"/>
        <v/>
      </c>
      <c r="AG37" s="83" t="str">
        <f t="shared" si="3"/>
        <v/>
      </c>
      <c r="AH37" s="132" t="str">
        <f t="shared" si="10"/>
        <v/>
      </c>
      <c r="AI37" s="48" t="str">
        <f t="shared" si="11"/>
        <v/>
      </c>
      <c r="AJ37" s="48" t="str">
        <f t="shared" si="12"/>
        <v/>
      </c>
      <c r="AK37" s="49" t="str">
        <f t="shared" si="13"/>
        <v/>
      </c>
      <c r="AL37" s="47" t="str">
        <f t="shared" si="14"/>
        <v/>
      </c>
      <c r="AM37" s="48" t="str">
        <f t="shared" si="15"/>
        <v/>
      </c>
      <c r="AN37" s="48" t="str">
        <f t="shared" si="16"/>
        <v/>
      </c>
      <c r="AO37" s="49" t="str">
        <f t="shared" si="17"/>
        <v/>
      </c>
      <c r="AP37" s="47" t="str">
        <f t="shared" si="18"/>
        <v/>
      </c>
      <c r="AQ37" s="48" t="str">
        <f t="shared" si="19"/>
        <v/>
      </c>
      <c r="AR37" s="48" t="str">
        <f t="shared" si="20"/>
        <v/>
      </c>
      <c r="AS37" s="49" t="str">
        <f t="shared" si="21"/>
        <v/>
      </c>
      <c r="AT37" s="47" t="str">
        <f t="shared" si="22"/>
        <v/>
      </c>
      <c r="AU37" s="48" t="str">
        <f t="shared" si="23"/>
        <v/>
      </c>
      <c r="AV37" s="48" t="str">
        <f t="shared" si="24"/>
        <v/>
      </c>
      <c r="AW37" s="96" t="str">
        <f t="shared" si="25"/>
        <v/>
      </c>
    </row>
    <row r="38" spans="1:49" ht="14.25" customHeight="1" x14ac:dyDescent="0.25">
      <c r="A38" s="94"/>
      <c r="B38" s="14"/>
      <c r="C38" s="15"/>
      <c r="D38" s="15"/>
      <c r="E38" s="15"/>
      <c r="F38" s="15"/>
      <c r="G38" s="27"/>
      <c r="H38" s="25"/>
      <c r="I38" s="25"/>
      <c r="J38" s="28" t="str">
        <f>IF(ISERROR(VLOOKUP(G38,'points lookup'!$K$2:$L$16,2,FALSE)),"",VLOOKUP(G38,'points lookup'!$K$2:$L$16,2,FALSE))</f>
        <v/>
      </c>
      <c r="K38" s="29" t="str">
        <f>IF(ISERROR(VLOOKUP(H38,'points lookup'!$K$2:$L$16,2,FALSE)),"",VLOOKUP(H38,'points lookup'!$K$2:$L$16,2,FALSE))</f>
        <v/>
      </c>
      <c r="L38" s="29" t="str">
        <f>IF(ISERROR(VLOOKUP(I38,'points lookup'!$K$2:$L$16,2,FALSE)),"",VLOOKUP(I38,'points lookup'!$K$2:$L$16,2,FALSE))</f>
        <v/>
      </c>
      <c r="M38" s="30" t="str">
        <f t="shared" si="7"/>
        <v/>
      </c>
      <c r="N38" s="57" t="str">
        <f>IF(ISERROR(LOOKUP(M38,'points lookup'!$Q$2:$R$4)),"",LOOKUP(M38,'points lookup'!$Q$2:$R$4))</f>
        <v/>
      </c>
      <c r="O38" s="56" t="str">
        <f>IF(ISERROR(LOOKUP(M38,'points lookup'!$C$3:$D$26)),"",LOOKUP(M38,'points lookup'!$C$3:$D$26))</f>
        <v/>
      </c>
      <c r="P38" s="12" t="str">
        <f>IF(ISERROR(VLOOKUP($O38,'points lookup'!$D$3:$H$22,3,FALSE)),"",VLOOKUP($O38,'points lookup'!$D$3:$H$22,3,FALSE))</f>
        <v/>
      </c>
      <c r="Q38" s="13" t="str">
        <f>IF(ISERROR(VLOOKUP($O38,'points lookup'!$D$3:$H$22,4,FALSE)),"",VLOOKUP($O38,'points lookup'!$D$3:$H$22,4,FALSE))</f>
        <v/>
      </c>
      <c r="R38" s="122" t="str">
        <f>IF(ISERROR(VLOOKUP($O38,'points lookup'!$D$3:$H$22,5,FALSE)),"",VLOOKUP($O38,'points lookup'!$D$3:$H$22,5,FALSE))</f>
        <v/>
      </c>
      <c r="S38" s="65"/>
      <c r="T38" s="66"/>
      <c r="U38" s="67"/>
      <c r="V38" s="1" t="str">
        <f>IF(ISERROR(IF(ISNUMBER(S38),S38,VLOOKUP(S38,'points lookup'!$O$2:$P$12,2,FALSE))),"",IF(ISNUMBER(S38),S38,VLOOKUP(S38,'points lookup'!$O$2:$P$12,2,FALSE)))</f>
        <v/>
      </c>
      <c r="W38" s="7" t="str">
        <f>IF(ISERROR(IF(ISNUMBER(T38),T38,VLOOKUP(T38,'points lookup'!$O$2:$P$12,2,FALSE))),"",IF(ISNUMBER(T38),T38,VLOOKUP(T38,'points lookup'!$O$2:$P$12,2,FALSE)))</f>
        <v/>
      </c>
      <c r="X38" s="2" t="str">
        <f>IF(ISERROR(IF(ISNUMBER(U38),U38,VLOOKUP(U38,'points lookup'!$O$2:$P$12,2,FALSE))),"",IF(ISNUMBER(U38),U38,VLOOKUP(U38,'points lookup'!$O$2:$P$12,2,FALSE)))</f>
        <v/>
      </c>
      <c r="Y38" s="1" t="str">
        <f t="shared" si="8"/>
        <v/>
      </c>
      <c r="Z38" s="7" t="str">
        <f t="shared" si="0"/>
        <v/>
      </c>
      <c r="AA38" s="2" t="str">
        <f t="shared" si="1"/>
        <v/>
      </c>
      <c r="AB38" s="79" t="str">
        <f>IF(ISERROR(VLOOKUP($O38,'points lookup'!$T$3:$X$26,3,FALSE)),"",VLOOKUP($O38,'points lookup'!$T$3:$X$26,3,FALSE))</f>
        <v/>
      </c>
      <c r="AC38" s="79" t="str">
        <f>IF(ISERROR(VLOOKUP($O38,'points lookup'!$T$3:$X$26,4,FALSE)),"",VLOOKUP($O38,'points lookup'!$T$3:$X$26,4,FALSE))</f>
        <v/>
      </c>
      <c r="AD38" s="79" t="str">
        <f>IF(ISERROR(VLOOKUP($O38,'points lookup'!$T$3:$X$26,5,FALSE)),"",VLOOKUP($O38,'points lookup'!$T$3:$X$26,5,FALSE))</f>
        <v/>
      </c>
      <c r="AE38" s="82" t="str">
        <f t="shared" si="9"/>
        <v/>
      </c>
      <c r="AF38" s="79" t="str">
        <f t="shared" si="2"/>
        <v/>
      </c>
      <c r="AG38" s="83" t="str">
        <f t="shared" si="3"/>
        <v/>
      </c>
      <c r="AH38" s="132" t="str">
        <f t="shared" si="10"/>
        <v/>
      </c>
      <c r="AI38" s="48" t="str">
        <f t="shared" si="11"/>
        <v/>
      </c>
      <c r="AJ38" s="48" t="str">
        <f t="shared" si="12"/>
        <v/>
      </c>
      <c r="AK38" s="49" t="str">
        <f t="shared" si="13"/>
        <v/>
      </c>
      <c r="AL38" s="47" t="str">
        <f t="shared" si="14"/>
        <v/>
      </c>
      <c r="AM38" s="48" t="str">
        <f t="shared" si="15"/>
        <v/>
      </c>
      <c r="AN38" s="48" t="str">
        <f t="shared" si="16"/>
        <v/>
      </c>
      <c r="AO38" s="49" t="str">
        <f t="shared" si="17"/>
        <v/>
      </c>
      <c r="AP38" s="47" t="str">
        <f t="shared" si="18"/>
        <v/>
      </c>
      <c r="AQ38" s="48" t="str">
        <f t="shared" si="19"/>
        <v/>
      </c>
      <c r="AR38" s="48" t="str">
        <f t="shared" si="20"/>
        <v/>
      </c>
      <c r="AS38" s="49" t="str">
        <f t="shared" si="21"/>
        <v/>
      </c>
      <c r="AT38" s="47" t="str">
        <f t="shared" si="22"/>
        <v/>
      </c>
      <c r="AU38" s="48" t="str">
        <f t="shared" si="23"/>
        <v/>
      </c>
      <c r="AV38" s="48" t="str">
        <f t="shared" si="24"/>
        <v/>
      </c>
      <c r="AW38" s="96" t="str">
        <f t="shared" si="25"/>
        <v/>
      </c>
    </row>
    <row r="39" spans="1:49" ht="14.25" customHeight="1" x14ac:dyDescent="0.25">
      <c r="A39" s="94"/>
      <c r="B39" s="10"/>
      <c r="C39" s="15"/>
      <c r="D39" s="15"/>
      <c r="E39" s="15"/>
      <c r="F39" s="15"/>
      <c r="G39" s="27"/>
      <c r="H39" s="25"/>
      <c r="I39" s="25"/>
      <c r="J39" s="28" t="str">
        <f>IF(ISERROR(VLOOKUP(G39,'points lookup'!$K$2:$L$16,2,FALSE)),"",VLOOKUP(G39,'points lookup'!$K$2:$L$16,2,FALSE))</f>
        <v/>
      </c>
      <c r="K39" s="29" t="str">
        <f>IF(ISERROR(VLOOKUP(H39,'points lookup'!$K$2:$L$16,2,FALSE)),"",VLOOKUP(H39,'points lookup'!$K$2:$L$16,2,FALSE))</f>
        <v/>
      </c>
      <c r="L39" s="29" t="str">
        <f>IF(ISERROR(VLOOKUP(I39,'points lookup'!$K$2:$L$16,2,FALSE)),"",VLOOKUP(I39,'points lookup'!$K$2:$L$16,2,FALSE))</f>
        <v/>
      </c>
      <c r="M39" s="30" t="str">
        <f t="shared" si="7"/>
        <v/>
      </c>
      <c r="N39" s="57" t="str">
        <f>IF(ISERROR(LOOKUP(M39,'points lookup'!$Q$2:$R$4)),"",LOOKUP(M39,'points lookup'!$Q$2:$R$4))</f>
        <v/>
      </c>
      <c r="O39" s="56" t="str">
        <f>IF(ISERROR(LOOKUP(M39,'points lookup'!$C$3:$D$26)),"",LOOKUP(M39,'points lookup'!$C$3:$D$26))</f>
        <v/>
      </c>
      <c r="P39" s="12" t="str">
        <f>IF(ISERROR(VLOOKUP($O39,'points lookup'!$D$3:$H$22,3,FALSE)),"",VLOOKUP($O39,'points lookup'!$D$3:$H$22,3,FALSE))</f>
        <v/>
      </c>
      <c r="Q39" s="13" t="str">
        <f>IF(ISERROR(VLOOKUP($O39,'points lookup'!$D$3:$H$22,4,FALSE)),"",VLOOKUP($O39,'points lookup'!$D$3:$H$22,4,FALSE))</f>
        <v/>
      </c>
      <c r="R39" s="122" t="str">
        <f>IF(ISERROR(VLOOKUP($O39,'points lookup'!$D$3:$H$22,5,FALSE)),"",VLOOKUP($O39,'points lookup'!$D$3:$H$22,5,FALSE))</f>
        <v/>
      </c>
      <c r="S39" s="68"/>
      <c r="T39" s="69"/>
      <c r="U39" s="70"/>
      <c r="V39" s="1" t="str">
        <f>IF(ISERROR(IF(ISNUMBER(S39),S39,VLOOKUP(S39,'points lookup'!$O$2:$P$12,2,FALSE))),"",IF(ISNUMBER(S39),S39,VLOOKUP(S39,'points lookup'!$O$2:$P$12,2,FALSE)))</f>
        <v/>
      </c>
      <c r="W39" s="7" t="str">
        <f>IF(ISERROR(IF(ISNUMBER(T39),T39,VLOOKUP(T39,'points lookup'!$O$2:$P$12,2,FALSE))),"",IF(ISNUMBER(T39),T39,VLOOKUP(T39,'points lookup'!$O$2:$P$12,2,FALSE)))</f>
        <v/>
      </c>
      <c r="X39" s="2" t="str">
        <f>IF(ISERROR(IF(ISNUMBER(U39),U39,VLOOKUP(U39,'points lookup'!$O$2:$P$12,2,FALSE))),"",IF(ISNUMBER(U39),U39,VLOOKUP(U39,'points lookup'!$O$2:$P$12,2,FALSE)))</f>
        <v/>
      </c>
      <c r="Y39" s="1" t="str">
        <f t="shared" si="8"/>
        <v/>
      </c>
      <c r="Z39" s="7" t="str">
        <f t="shared" si="0"/>
        <v/>
      </c>
      <c r="AA39" s="2" t="str">
        <f t="shared" si="1"/>
        <v/>
      </c>
      <c r="AB39" s="79" t="str">
        <f>IF(ISERROR(VLOOKUP($O39,'points lookup'!$T$3:$X$26,3,FALSE)),"",VLOOKUP($O39,'points lookup'!$T$3:$X$26,3,FALSE))</f>
        <v/>
      </c>
      <c r="AC39" s="79" t="str">
        <f>IF(ISERROR(VLOOKUP($O39,'points lookup'!$T$3:$X$26,4,FALSE)),"",VLOOKUP($O39,'points lookup'!$T$3:$X$26,4,FALSE))</f>
        <v/>
      </c>
      <c r="AD39" s="79" t="str">
        <f>IF(ISERROR(VLOOKUP($O39,'points lookup'!$T$3:$X$26,5,FALSE)),"",VLOOKUP($O39,'points lookup'!$T$3:$X$26,5,FALSE))</f>
        <v/>
      </c>
      <c r="AE39" s="82" t="str">
        <f t="shared" si="9"/>
        <v/>
      </c>
      <c r="AF39" s="79" t="str">
        <f t="shared" si="2"/>
        <v/>
      </c>
      <c r="AG39" s="83" t="str">
        <f t="shared" si="3"/>
        <v/>
      </c>
      <c r="AH39" s="132" t="str">
        <f t="shared" si="10"/>
        <v/>
      </c>
      <c r="AI39" s="48" t="str">
        <f t="shared" si="11"/>
        <v/>
      </c>
      <c r="AJ39" s="48" t="str">
        <f t="shared" si="12"/>
        <v/>
      </c>
      <c r="AK39" s="49" t="str">
        <f t="shared" si="13"/>
        <v/>
      </c>
      <c r="AL39" s="47" t="str">
        <f t="shared" si="14"/>
        <v/>
      </c>
      <c r="AM39" s="48" t="str">
        <f t="shared" si="15"/>
        <v/>
      </c>
      <c r="AN39" s="48" t="str">
        <f t="shared" si="16"/>
        <v/>
      </c>
      <c r="AO39" s="49" t="str">
        <f t="shared" si="17"/>
        <v/>
      </c>
      <c r="AP39" s="47" t="str">
        <f t="shared" si="18"/>
        <v/>
      </c>
      <c r="AQ39" s="48" t="str">
        <f t="shared" si="19"/>
        <v/>
      </c>
      <c r="AR39" s="48" t="str">
        <f t="shared" si="20"/>
        <v/>
      </c>
      <c r="AS39" s="49" t="str">
        <f t="shared" si="21"/>
        <v/>
      </c>
      <c r="AT39" s="47" t="str">
        <f t="shared" si="22"/>
        <v/>
      </c>
      <c r="AU39" s="48" t="str">
        <f t="shared" si="23"/>
        <v/>
      </c>
      <c r="AV39" s="48" t="str">
        <f t="shared" si="24"/>
        <v/>
      </c>
      <c r="AW39" s="96" t="str">
        <f t="shared" si="25"/>
        <v/>
      </c>
    </row>
    <row r="40" spans="1:49" ht="14.25" customHeight="1" x14ac:dyDescent="0.25">
      <c r="A40" s="94"/>
      <c r="B40" s="14"/>
      <c r="C40" s="11"/>
      <c r="D40" s="11"/>
      <c r="E40" s="11"/>
      <c r="F40" s="11"/>
      <c r="G40" s="26"/>
      <c r="H40" s="24"/>
      <c r="I40" s="24"/>
      <c r="J40" s="28" t="str">
        <f>IF(ISERROR(VLOOKUP(G40,'points lookup'!$K$2:$L$16,2,FALSE)),"",VLOOKUP(G40,'points lookup'!$K$2:$L$16,2,FALSE))</f>
        <v/>
      </c>
      <c r="K40" s="29" t="str">
        <f>IF(ISERROR(VLOOKUP(H40,'points lookup'!$K$2:$L$16,2,FALSE)),"",VLOOKUP(H40,'points lookup'!$K$2:$L$16,2,FALSE))</f>
        <v/>
      </c>
      <c r="L40" s="29" t="str">
        <f>IF(ISERROR(VLOOKUP(I40,'points lookup'!$K$2:$L$16,2,FALSE)),"",VLOOKUP(I40,'points lookup'!$K$2:$L$16,2,FALSE))</f>
        <v/>
      </c>
      <c r="M40" s="30" t="str">
        <f t="shared" si="7"/>
        <v/>
      </c>
      <c r="N40" s="57" t="str">
        <f>IF(ISERROR(LOOKUP(M40,'points lookup'!$Q$2:$R$4)),"",LOOKUP(M40,'points lookup'!$Q$2:$R$4))</f>
        <v/>
      </c>
      <c r="O40" s="56" t="str">
        <f>IF(ISERROR(LOOKUP(M40,'points lookup'!$C$3:$D$26)),"",LOOKUP(M40,'points lookup'!$C$3:$D$26))</f>
        <v/>
      </c>
      <c r="P40" s="12" t="str">
        <f>IF(ISERROR(VLOOKUP($O40,'points lookup'!$D$3:$H$22,3,FALSE)),"",VLOOKUP($O40,'points lookup'!$D$3:$H$22,3,FALSE))</f>
        <v/>
      </c>
      <c r="Q40" s="13" t="str">
        <f>IF(ISERROR(VLOOKUP($O40,'points lookup'!$D$3:$H$22,4,FALSE)),"",VLOOKUP($O40,'points lookup'!$D$3:$H$22,4,FALSE))</f>
        <v/>
      </c>
      <c r="R40" s="122" t="str">
        <f>IF(ISERROR(VLOOKUP($O40,'points lookup'!$D$3:$H$22,5,FALSE)),"",VLOOKUP($O40,'points lookup'!$D$3:$H$22,5,FALSE))</f>
        <v/>
      </c>
      <c r="S40" s="68"/>
      <c r="T40" s="69"/>
      <c r="U40" s="70"/>
      <c r="V40" s="1" t="str">
        <f>IF(ISERROR(IF(ISNUMBER(S40),S40,VLOOKUP(S40,'points lookup'!$O$2:$P$12,2,FALSE))),"",IF(ISNUMBER(S40),S40,VLOOKUP(S40,'points lookup'!$O$2:$P$12,2,FALSE)))</f>
        <v/>
      </c>
      <c r="W40" s="7" t="str">
        <f>IF(ISERROR(IF(ISNUMBER(T40),T40,VLOOKUP(T40,'points lookup'!$O$2:$P$12,2,FALSE))),"",IF(ISNUMBER(T40),T40,VLOOKUP(T40,'points lookup'!$O$2:$P$12,2,FALSE)))</f>
        <v/>
      </c>
      <c r="X40" s="2" t="str">
        <f>IF(ISERROR(IF(ISNUMBER(U40),U40,VLOOKUP(U40,'points lookup'!$O$2:$P$12,2,FALSE))),"",IF(ISNUMBER(U40),U40,VLOOKUP(U40,'points lookup'!$O$2:$P$12,2,FALSE)))</f>
        <v/>
      </c>
      <c r="Y40" s="1" t="str">
        <f t="shared" si="8"/>
        <v/>
      </c>
      <c r="Z40" s="7" t="str">
        <f t="shared" si="0"/>
        <v/>
      </c>
      <c r="AA40" s="2" t="str">
        <f t="shared" si="1"/>
        <v/>
      </c>
      <c r="AB40" s="79" t="str">
        <f>IF(ISERROR(VLOOKUP($O40,'points lookup'!$T$3:$X$26,3,FALSE)),"",VLOOKUP($O40,'points lookup'!$T$3:$X$26,3,FALSE))</f>
        <v/>
      </c>
      <c r="AC40" s="79" t="str">
        <f>IF(ISERROR(VLOOKUP($O40,'points lookup'!$T$3:$X$26,4,FALSE)),"",VLOOKUP($O40,'points lookup'!$T$3:$X$26,4,FALSE))</f>
        <v/>
      </c>
      <c r="AD40" s="79" t="str">
        <f>IF(ISERROR(VLOOKUP($O40,'points lookup'!$T$3:$X$26,5,FALSE)),"",VLOOKUP($O40,'points lookup'!$T$3:$X$26,5,FALSE))</f>
        <v/>
      </c>
      <c r="AE40" s="82" t="str">
        <f t="shared" si="9"/>
        <v/>
      </c>
      <c r="AF40" s="79" t="str">
        <f t="shared" si="2"/>
        <v/>
      </c>
      <c r="AG40" s="83" t="str">
        <f t="shared" si="3"/>
        <v/>
      </c>
      <c r="AH40" s="132" t="str">
        <f t="shared" si="10"/>
        <v/>
      </c>
      <c r="AI40" s="48" t="str">
        <f t="shared" si="11"/>
        <v/>
      </c>
      <c r="AJ40" s="48" t="str">
        <f t="shared" si="12"/>
        <v/>
      </c>
      <c r="AK40" s="49" t="str">
        <f t="shared" si="13"/>
        <v/>
      </c>
      <c r="AL40" s="47" t="str">
        <f t="shared" si="14"/>
        <v/>
      </c>
      <c r="AM40" s="48" t="str">
        <f t="shared" si="15"/>
        <v/>
      </c>
      <c r="AN40" s="48" t="str">
        <f t="shared" si="16"/>
        <v/>
      </c>
      <c r="AO40" s="49" t="str">
        <f t="shared" si="17"/>
        <v/>
      </c>
      <c r="AP40" s="47" t="str">
        <f t="shared" si="18"/>
        <v/>
      </c>
      <c r="AQ40" s="48" t="str">
        <f t="shared" si="19"/>
        <v/>
      </c>
      <c r="AR40" s="48" t="str">
        <f t="shared" si="20"/>
        <v/>
      </c>
      <c r="AS40" s="49" t="str">
        <f t="shared" si="21"/>
        <v/>
      </c>
      <c r="AT40" s="47" t="str">
        <f t="shared" si="22"/>
        <v/>
      </c>
      <c r="AU40" s="48" t="str">
        <f t="shared" si="23"/>
        <v/>
      </c>
      <c r="AV40" s="48" t="str">
        <f t="shared" si="24"/>
        <v/>
      </c>
      <c r="AW40" s="96" t="str">
        <f t="shared" si="25"/>
        <v/>
      </c>
    </row>
    <row r="41" spans="1:49" ht="14.25" customHeight="1" x14ac:dyDescent="0.25">
      <c r="A41" s="94"/>
      <c r="B41" s="10"/>
      <c r="C41" s="15"/>
      <c r="D41" s="15"/>
      <c r="E41" s="15"/>
      <c r="F41" s="15"/>
      <c r="G41" s="27"/>
      <c r="H41" s="25"/>
      <c r="I41" s="25"/>
      <c r="J41" s="28" t="str">
        <f>IF(ISERROR(VLOOKUP(G41,'points lookup'!$K$2:$L$16,2,FALSE)),"",VLOOKUP(G41,'points lookup'!$K$2:$L$16,2,FALSE))</f>
        <v/>
      </c>
      <c r="K41" s="29" t="str">
        <f>IF(ISERROR(VLOOKUP(H41,'points lookup'!$K$2:$L$16,2,FALSE)),"",VLOOKUP(H41,'points lookup'!$K$2:$L$16,2,FALSE))</f>
        <v/>
      </c>
      <c r="L41" s="29" t="str">
        <f>IF(ISERROR(VLOOKUP(I41,'points lookup'!$K$2:$L$16,2,FALSE)),"",VLOOKUP(I41,'points lookup'!$K$2:$L$16,2,FALSE))</f>
        <v/>
      </c>
      <c r="M41" s="30" t="str">
        <f t="shared" si="7"/>
        <v/>
      </c>
      <c r="N41" s="57" t="str">
        <f>IF(ISERROR(LOOKUP(M41,'points lookup'!$Q$2:$R$4)),"",LOOKUP(M41,'points lookup'!$Q$2:$R$4))</f>
        <v/>
      </c>
      <c r="O41" s="56" t="str">
        <f>IF(ISERROR(LOOKUP(M41,'points lookup'!$C$3:$D$26)),"",LOOKUP(M41,'points lookup'!$C$3:$D$26))</f>
        <v/>
      </c>
      <c r="P41" s="12" t="str">
        <f>IF(ISERROR(VLOOKUP($O41,'points lookup'!$D$3:$H$22,3,FALSE)),"",VLOOKUP($O41,'points lookup'!$D$3:$H$22,3,FALSE))</f>
        <v/>
      </c>
      <c r="Q41" s="13" t="str">
        <f>IF(ISERROR(VLOOKUP($O41,'points lookup'!$D$3:$H$22,4,FALSE)),"",VLOOKUP($O41,'points lookup'!$D$3:$H$22,4,FALSE))</f>
        <v/>
      </c>
      <c r="R41" s="122" t="str">
        <f>IF(ISERROR(VLOOKUP($O41,'points lookup'!$D$3:$H$22,5,FALSE)),"",VLOOKUP($O41,'points lookup'!$D$3:$H$22,5,FALSE))</f>
        <v/>
      </c>
      <c r="S41" s="65"/>
      <c r="T41" s="66"/>
      <c r="U41" s="67"/>
      <c r="V41" s="1" t="str">
        <f>IF(ISERROR(IF(ISNUMBER(S41),S41,VLOOKUP(S41,'points lookup'!$O$2:$P$12,2,FALSE))),"",IF(ISNUMBER(S41),S41,VLOOKUP(S41,'points lookup'!$O$2:$P$12,2,FALSE)))</f>
        <v/>
      </c>
      <c r="W41" s="7" t="str">
        <f>IF(ISERROR(IF(ISNUMBER(T41),T41,VLOOKUP(T41,'points lookup'!$O$2:$P$12,2,FALSE))),"",IF(ISNUMBER(T41),T41,VLOOKUP(T41,'points lookup'!$O$2:$P$12,2,FALSE)))</f>
        <v/>
      </c>
      <c r="X41" s="2" t="str">
        <f>IF(ISERROR(IF(ISNUMBER(U41),U41,VLOOKUP(U41,'points lookup'!$O$2:$P$12,2,FALSE))),"",IF(ISNUMBER(U41),U41,VLOOKUP(U41,'points lookup'!$O$2:$P$12,2,FALSE)))</f>
        <v/>
      </c>
      <c r="Y41" s="1" t="str">
        <f t="shared" si="8"/>
        <v/>
      </c>
      <c r="Z41" s="7" t="str">
        <f t="shared" si="0"/>
        <v/>
      </c>
      <c r="AA41" s="2" t="str">
        <f t="shared" si="1"/>
        <v/>
      </c>
      <c r="AB41" s="79" t="str">
        <f>IF(ISERROR(VLOOKUP($O41,'points lookup'!$T$3:$X$26,3,FALSE)),"",VLOOKUP($O41,'points lookup'!$T$3:$X$26,3,FALSE))</f>
        <v/>
      </c>
      <c r="AC41" s="79" t="str">
        <f>IF(ISERROR(VLOOKUP($O41,'points lookup'!$T$3:$X$26,4,FALSE)),"",VLOOKUP($O41,'points lookup'!$T$3:$X$26,4,FALSE))</f>
        <v/>
      </c>
      <c r="AD41" s="79" t="str">
        <f>IF(ISERROR(VLOOKUP($O41,'points lookup'!$T$3:$X$26,5,FALSE)),"",VLOOKUP($O41,'points lookup'!$T$3:$X$26,5,FALSE))</f>
        <v/>
      </c>
      <c r="AE41" s="82" t="str">
        <f t="shared" si="9"/>
        <v/>
      </c>
      <c r="AF41" s="79" t="str">
        <f t="shared" si="2"/>
        <v/>
      </c>
      <c r="AG41" s="83" t="str">
        <f t="shared" si="3"/>
        <v/>
      </c>
      <c r="AH41" s="132" t="str">
        <f t="shared" si="10"/>
        <v/>
      </c>
      <c r="AI41" s="48" t="str">
        <f t="shared" si="11"/>
        <v/>
      </c>
      <c r="AJ41" s="48" t="str">
        <f t="shared" si="12"/>
        <v/>
      </c>
      <c r="AK41" s="49" t="str">
        <f t="shared" si="13"/>
        <v/>
      </c>
      <c r="AL41" s="47" t="str">
        <f t="shared" si="14"/>
        <v/>
      </c>
      <c r="AM41" s="48" t="str">
        <f t="shared" si="15"/>
        <v/>
      </c>
      <c r="AN41" s="48" t="str">
        <f t="shared" si="16"/>
        <v/>
      </c>
      <c r="AO41" s="49" t="str">
        <f t="shared" si="17"/>
        <v/>
      </c>
      <c r="AP41" s="47" t="str">
        <f t="shared" si="18"/>
        <v/>
      </c>
      <c r="AQ41" s="48" t="str">
        <f t="shared" si="19"/>
        <v/>
      </c>
      <c r="AR41" s="48" t="str">
        <f t="shared" si="20"/>
        <v/>
      </c>
      <c r="AS41" s="49" t="str">
        <f t="shared" si="21"/>
        <v/>
      </c>
      <c r="AT41" s="47" t="str">
        <f t="shared" si="22"/>
        <v/>
      </c>
      <c r="AU41" s="48" t="str">
        <f t="shared" si="23"/>
        <v/>
      </c>
      <c r="AV41" s="48" t="str">
        <f t="shared" si="24"/>
        <v/>
      </c>
      <c r="AW41" s="96" t="str">
        <f t="shared" si="25"/>
        <v/>
      </c>
    </row>
    <row r="42" spans="1:49" ht="14.25" customHeight="1" x14ac:dyDescent="0.25">
      <c r="A42" s="94"/>
      <c r="B42" s="14"/>
      <c r="C42" s="15"/>
      <c r="D42" s="15"/>
      <c r="E42" s="15"/>
      <c r="F42" s="15"/>
      <c r="G42" s="27"/>
      <c r="H42" s="25"/>
      <c r="I42" s="25"/>
      <c r="J42" s="28" t="str">
        <f>IF(ISERROR(VLOOKUP(G42,'points lookup'!$K$2:$L$16,2,FALSE)),"",VLOOKUP(G42,'points lookup'!$K$2:$L$16,2,FALSE))</f>
        <v/>
      </c>
      <c r="K42" s="29" t="str">
        <f>IF(ISERROR(VLOOKUP(H42,'points lookup'!$K$2:$L$16,2,FALSE)),"",VLOOKUP(H42,'points lookup'!$K$2:$L$16,2,FALSE))</f>
        <v/>
      </c>
      <c r="L42" s="29" t="str">
        <f>IF(ISERROR(VLOOKUP(I42,'points lookup'!$K$2:$L$16,2,FALSE)),"",VLOOKUP(I42,'points lookup'!$K$2:$L$16,2,FALSE))</f>
        <v/>
      </c>
      <c r="M42" s="30" t="str">
        <f t="shared" si="7"/>
        <v/>
      </c>
      <c r="N42" s="57" t="str">
        <f>IF(ISERROR(LOOKUP(M42,'points lookup'!$Q$2:$R$4)),"",LOOKUP(M42,'points lookup'!$Q$2:$R$4))</f>
        <v/>
      </c>
      <c r="O42" s="56" t="str">
        <f>IF(ISERROR(LOOKUP(M42,'points lookup'!$C$3:$D$26)),"",LOOKUP(M42,'points lookup'!$C$3:$D$26))</f>
        <v/>
      </c>
      <c r="P42" s="12" t="str">
        <f>IF(ISERROR(VLOOKUP($O42,'points lookup'!$D$3:$H$22,3,FALSE)),"",VLOOKUP($O42,'points lookup'!$D$3:$H$22,3,FALSE))</f>
        <v/>
      </c>
      <c r="Q42" s="13" t="str">
        <f>IF(ISERROR(VLOOKUP($O42,'points lookup'!$D$3:$H$22,4,FALSE)),"",VLOOKUP($O42,'points lookup'!$D$3:$H$22,4,FALSE))</f>
        <v/>
      </c>
      <c r="R42" s="122" t="str">
        <f>IF(ISERROR(VLOOKUP($O42,'points lookup'!$D$3:$H$22,5,FALSE)),"",VLOOKUP($O42,'points lookup'!$D$3:$H$22,5,FALSE))</f>
        <v/>
      </c>
      <c r="S42" s="68"/>
      <c r="T42" s="69"/>
      <c r="U42" s="70"/>
      <c r="V42" s="1" t="str">
        <f>IF(ISERROR(IF(ISNUMBER(S42),S42,VLOOKUP(S42,'points lookup'!$O$2:$P$12,2,FALSE))),"",IF(ISNUMBER(S42),S42,VLOOKUP(S42,'points lookup'!$O$2:$P$12,2,FALSE)))</f>
        <v/>
      </c>
      <c r="W42" s="7" t="str">
        <f>IF(ISERROR(IF(ISNUMBER(T42),T42,VLOOKUP(T42,'points lookup'!$O$2:$P$12,2,FALSE))),"",IF(ISNUMBER(T42),T42,VLOOKUP(T42,'points lookup'!$O$2:$P$12,2,FALSE)))</f>
        <v/>
      </c>
      <c r="X42" s="2" t="str">
        <f>IF(ISERROR(IF(ISNUMBER(U42),U42,VLOOKUP(U42,'points lookup'!$O$2:$P$12,2,FALSE))),"",IF(ISNUMBER(U42),U42,VLOOKUP(U42,'points lookup'!$O$2:$P$12,2,FALSE)))</f>
        <v/>
      </c>
      <c r="Y42" s="1" t="str">
        <f t="shared" si="8"/>
        <v/>
      </c>
      <c r="Z42" s="7" t="str">
        <f t="shared" si="0"/>
        <v/>
      </c>
      <c r="AA42" s="2" t="str">
        <f t="shared" si="1"/>
        <v/>
      </c>
      <c r="AB42" s="79" t="str">
        <f>IF(ISERROR(VLOOKUP($O42,'points lookup'!$T$3:$X$26,3,FALSE)),"",VLOOKUP($O42,'points lookup'!$T$3:$X$26,3,FALSE))</f>
        <v/>
      </c>
      <c r="AC42" s="79" t="str">
        <f>IF(ISERROR(VLOOKUP($O42,'points lookup'!$T$3:$X$26,4,FALSE)),"",VLOOKUP($O42,'points lookup'!$T$3:$X$26,4,FALSE))</f>
        <v/>
      </c>
      <c r="AD42" s="79" t="str">
        <f>IF(ISERROR(VLOOKUP($O42,'points lookup'!$T$3:$X$26,5,FALSE)),"",VLOOKUP($O42,'points lookup'!$T$3:$X$26,5,FALSE))</f>
        <v/>
      </c>
      <c r="AE42" s="82" t="str">
        <f t="shared" si="9"/>
        <v/>
      </c>
      <c r="AF42" s="79" t="str">
        <f t="shared" si="2"/>
        <v/>
      </c>
      <c r="AG42" s="83" t="str">
        <f t="shared" si="3"/>
        <v/>
      </c>
      <c r="AH42" s="132" t="str">
        <f t="shared" si="10"/>
        <v/>
      </c>
      <c r="AI42" s="48" t="str">
        <f t="shared" si="11"/>
        <v/>
      </c>
      <c r="AJ42" s="48" t="str">
        <f t="shared" si="12"/>
        <v/>
      </c>
      <c r="AK42" s="49" t="str">
        <f t="shared" si="13"/>
        <v/>
      </c>
      <c r="AL42" s="47" t="str">
        <f t="shared" si="14"/>
        <v/>
      </c>
      <c r="AM42" s="48" t="str">
        <f t="shared" si="15"/>
        <v/>
      </c>
      <c r="AN42" s="48" t="str">
        <f t="shared" si="16"/>
        <v/>
      </c>
      <c r="AO42" s="49" t="str">
        <f t="shared" si="17"/>
        <v/>
      </c>
      <c r="AP42" s="47" t="str">
        <f t="shared" si="18"/>
        <v/>
      </c>
      <c r="AQ42" s="48" t="str">
        <f t="shared" si="19"/>
        <v/>
      </c>
      <c r="AR42" s="48" t="str">
        <f t="shared" si="20"/>
        <v/>
      </c>
      <c r="AS42" s="49" t="str">
        <f t="shared" si="21"/>
        <v/>
      </c>
      <c r="AT42" s="47" t="str">
        <f t="shared" si="22"/>
        <v/>
      </c>
      <c r="AU42" s="48" t="str">
        <f t="shared" si="23"/>
        <v/>
      </c>
      <c r="AV42" s="48" t="str">
        <f t="shared" si="24"/>
        <v/>
      </c>
      <c r="AW42" s="96" t="str">
        <f t="shared" si="25"/>
        <v/>
      </c>
    </row>
    <row r="43" spans="1:49" ht="14.25" customHeight="1" x14ac:dyDescent="0.25">
      <c r="A43" s="94"/>
      <c r="B43" s="10"/>
      <c r="C43" s="15"/>
      <c r="D43" s="15"/>
      <c r="E43" s="15"/>
      <c r="F43" s="15"/>
      <c r="G43" s="27"/>
      <c r="H43" s="25"/>
      <c r="I43" s="25"/>
      <c r="J43" s="28" t="str">
        <f>IF(ISERROR(VLOOKUP(G43,'points lookup'!$K$2:$L$16,2,FALSE)),"",VLOOKUP(G43,'points lookup'!$K$2:$L$16,2,FALSE))</f>
        <v/>
      </c>
      <c r="K43" s="29" t="str">
        <f>IF(ISERROR(VLOOKUP(H43,'points lookup'!$K$2:$L$16,2,FALSE)),"",VLOOKUP(H43,'points lookup'!$K$2:$L$16,2,FALSE))</f>
        <v/>
      </c>
      <c r="L43" s="29" t="str">
        <f>IF(ISERROR(VLOOKUP(I43,'points lookup'!$K$2:$L$16,2,FALSE)),"",VLOOKUP(I43,'points lookup'!$K$2:$L$16,2,FALSE))</f>
        <v/>
      </c>
      <c r="M43" s="30" t="str">
        <f t="shared" si="7"/>
        <v/>
      </c>
      <c r="N43" s="57" t="str">
        <f>IF(ISERROR(LOOKUP(M43,'points lookup'!$Q$2:$R$4)),"",LOOKUP(M43,'points lookup'!$Q$2:$R$4))</f>
        <v/>
      </c>
      <c r="O43" s="56" t="str">
        <f>IF(ISERROR(LOOKUP(M43,'points lookup'!$C$3:$D$26)),"",LOOKUP(M43,'points lookup'!$C$3:$D$26))</f>
        <v/>
      </c>
      <c r="P43" s="12" t="str">
        <f>IF(ISERROR(VLOOKUP($O43,'points lookup'!$D$3:$H$22,3,FALSE)),"",VLOOKUP($O43,'points lookup'!$D$3:$H$22,3,FALSE))</f>
        <v/>
      </c>
      <c r="Q43" s="13" t="str">
        <f>IF(ISERROR(VLOOKUP($O43,'points lookup'!$D$3:$H$22,4,FALSE)),"",VLOOKUP($O43,'points lookup'!$D$3:$H$22,4,FALSE))</f>
        <v/>
      </c>
      <c r="R43" s="122" t="str">
        <f>IF(ISERROR(VLOOKUP($O43,'points lookup'!$D$3:$H$22,5,FALSE)),"",VLOOKUP($O43,'points lookup'!$D$3:$H$22,5,FALSE))</f>
        <v/>
      </c>
      <c r="S43" s="68"/>
      <c r="T43" s="69"/>
      <c r="U43" s="70"/>
      <c r="V43" s="1" t="str">
        <f>IF(ISERROR(IF(ISNUMBER(S43),S43,VLOOKUP(S43,'points lookup'!$O$2:$P$12,2,FALSE))),"",IF(ISNUMBER(S43),S43,VLOOKUP(S43,'points lookup'!$O$2:$P$12,2,FALSE)))</f>
        <v/>
      </c>
      <c r="W43" s="7" t="str">
        <f>IF(ISERROR(IF(ISNUMBER(T43),T43,VLOOKUP(T43,'points lookup'!$O$2:$P$12,2,FALSE))),"",IF(ISNUMBER(T43),T43,VLOOKUP(T43,'points lookup'!$O$2:$P$12,2,FALSE)))</f>
        <v/>
      </c>
      <c r="X43" s="2" t="str">
        <f>IF(ISERROR(IF(ISNUMBER(U43),U43,VLOOKUP(U43,'points lookup'!$O$2:$P$12,2,FALSE))),"",IF(ISNUMBER(U43),U43,VLOOKUP(U43,'points lookup'!$O$2:$P$12,2,FALSE)))</f>
        <v/>
      </c>
      <c r="Y43" s="1" t="str">
        <f t="shared" si="8"/>
        <v/>
      </c>
      <c r="Z43" s="7" t="str">
        <f t="shared" si="0"/>
        <v/>
      </c>
      <c r="AA43" s="2" t="str">
        <f t="shared" si="1"/>
        <v/>
      </c>
      <c r="AB43" s="79" t="str">
        <f>IF(ISERROR(VLOOKUP($O43,'points lookup'!$T$3:$X$26,3,FALSE)),"",VLOOKUP($O43,'points lookup'!$T$3:$X$26,3,FALSE))</f>
        <v/>
      </c>
      <c r="AC43" s="79" t="str">
        <f>IF(ISERROR(VLOOKUP($O43,'points lookup'!$T$3:$X$26,4,FALSE)),"",VLOOKUP($O43,'points lookup'!$T$3:$X$26,4,FALSE))</f>
        <v/>
      </c>
      <c r="AD43" s="79" t="str">
        <f>IF(ISERROR(VLOOKUP($O43,'points lookup'!$T$3:$X$26,5,FALSE)),"",VLOOKUP($O43,'points lookup'!$T$3:$X$26,5,FALSE))</f>
        <v/>
      </c>
      <c r="AE43" s="82" t="str">
        <f t="shared" si="9"/>
        <v/>
      </c>
      <c r="AF43" s="79" t="str">
        <f t="shared" si="2"/>
        <v/>
      </c>
      <c r="AG43" s="83" t="str">
        <f t="shared" si="3"/>
        <v/>
      </c>
      <c r="AH43" s="132" t="str">
        <f t="shared" si="10"/>
        <v/>
      </c>
      <c r="AI43" s="48" t="str">
        <f t="shared" si="11"/>
        <v/>
      </c>
      <c r="AJ43" s="48" t="str">
        <f t="shared" si="12"/>
        <v/>
      </c>
      <c r="AK43" s="49" t="str">
        <f t="shared" si="13"/>
        <v/>
      </c>
      <c r="AL43" s="47" t="str">
        <f t="shared" si="14"/>
        <v/>
      </c>
      <c r="AM43" s="48" t="str">
        <f t="shared" si="15"/>
        <v/>
      </c>
      <c r="AN43" s="48" t="str">
        <f t="shared" si="16"/>
        <v/>
      </c>
      <c r="AO43" s="49" t="str">
        <f t="shared" si="17"/>
        <v/>
      </c>
      <c r="AP43" s="47" t="str">
        <f t="shared" si="18"/>
        <v/>
      </c>
      <c r="AQ43" s="48" t="str">
        <f t="shared" si="19"/>
        <v/>
      </c>
      <c r="AR43" s="48" t="str">
        <f t="shared" si="20"/>
        <v/>
      </c>
      <c r="AS43" s="49" t="str">
        <f t="shared" si="21"/>
        <v/>
      </c>
      <c r="AT43" s="47" t="str">
        <f t="shared" si="22"/>
        <v/>
      </c>
      <c r="AU43" s="48" t="str">
        <f t="shared" si="23"/>
        <v/>
      </c>
      <c r="AV43" s="48" t="str">
        <f t="shared" si="24"/>
        <v/>
      </c>
      <c r="AW43" s="96" t="str">
        <f t="shared" si="25"/>
        <v/>
      </c>
    </row>
    <row r="44" spans="1:49" ht="14.25" customHeight="1" x14ac:dyDescent="0.25">
      <c r="A44" s="94"/>
      <c r="B44" s="14"/>
      <c r="C44" s="15"/>
      <c r="D44" s="15"/>
      <c r="E44" s="15"/>
      <c r="F44" s="15"/>
      <c r="G44" s="27"/>
      <c r="H44" s="25"/>
      <c r="I44" s="25"/>
      <c r="J44" s="28" t="str">
        <f>IF(ISERROR(VLOOKUP(G44,'points lookup'!$K$2:$L$16,2,FALSE)),"",VLOOKUP(G44,'points lookup'!$K$2:$L$16,2,FALSE))</f>
        <v/>
      </c>
      <c r="K44" s="29" t="str">
        <f>IF(ISERROR(VLOOKUP(H44,'points lookup'!$K$2:$L$16,2,FALSE)),"",VLOOKUP(H44,'points lookup'!$K$2:$L$16,2,FALSE))</f>
        <v/>
      </c>
      <c r="L44" s="29" t="str">
        <f>IF(ISERROR(VLOOKUP(I44,'points lookup'!$K$2:$L$16,2,FALSE)),"",VLOOKUP(I44,'points lookup'!$K$2:$L$16,2,FALSE))</f>
        <v/>
      </c>
      <c r="M44" s="30" t="str">
        <f t="shared" si="7"/>
        <v/>
      </c>
      <c r="N44" s="57" t="str">
        <f>IF(ISERROR(LOOKUP(M44,'points lookup'!$Q$2:$R$4)),"",LOOKUP(M44,'points lookup'!$Q$2:$R$4))</f>
        <v/>
      </c>
      <c r="O44" s="56" t="str">
        <f>IF(ISERROR(LOOKUP(M44,'points lookup'!$C$3:$D$26)),"",LOOKUP(M44,'points lookup'!$C$3:$D$26))</f>
        <v/>
      </c>
      <c r="P44" s="12" t="str">
        <f>IF(ISERROR(VLOOKUP($O44,'points lookup'!$D$3:$H$22,3,FALSE)),"",VLOOKUP($O44,'points lookup'!$D$3:$H$22,3,FALSE))</f>
        <v/>
      </c>
      <c r="Q44" s="13" t="str">
        <f>IF(ISERROR(VLOOKUP($O44,'points lookup'!$D$3:$H$22,4,FALSE)),"",VLOOKUP($O44,'points lookup'!$D$3:$H$22,4,FALSE))</f>
        <v/>
      </c>
      <c r="R44" s="122" t="str">
        <f>IF(ISERROR(VLOOKUP($O44,'points lookup'!$D$3:$H$22,5,FALSE)),"",VLOOKUP($O44,'points lookup'!$D$3:$H$22,5,FALSE))</f>
        <v/>
      </c>
      <c r="S44" s="65"/>
      <c r="T44" s="66"/>
      <c r="U44" s="67"/>
      <c r="V44" s="1" t="str">
        <f>IF(ISERROR(IF(ISNUMBER(S44),S44,VLOOKUP(S44,'points lookup'!$O$2:$P$12,2,FALSE))),"",IF(ISNUMBER(S44),S44,VLOOKUP(S44,'points lookup'!$O$2:$P$12,2,FALSE)))</f>
        <v/>
      </c>
      <c r="W44" s="7" t="str">
        <f>IF(ISERROR(IF(ISNUMBER(T44),T44,VLOOKUP(T44,'points lookup'!$O$2:$P$12,2,FALSE))),"",IF(ISNUMBER(T44),T44,VLOOKUP(T44,'points lookup'!$O$2:$P$12,2,FALSE)))</f>
        <v/>
      </c>
      <c r="X44" s="2" t="str">
        <f>IF(ISERROR(IF(ISNUMBER(U44),U44,VLOOKUP(U44,'points lookup'!$O$2:$P$12,2,FALSE))),"",IF(ISNUMBER(U44),U44,VLOOKUP(U44,'points lookup'!$O$2:$P$12,2,FALSE)))</f>
        <v/>
      </c>
      <c r="Y44" s="1" t="str">
        <f t="shared" si="8"/>
        <v/>
      </c>
      <c r="Z44" s="7" t="str">
        <f t="shared" si="0"/>
        <v/>
      </c>
      <c r="AA44" s="2" t="str">
        <f t="shared" si="1"/>
        <v/>
      </c>
      <c r="AB44" s="79" t="str">
        <f>IF(ISERROR(VLOOKUP($O44,'points lookup'!$T$3:$X$26,3,FALSE)),"",VLOOKUP($O44,'points lookup'!$T$3:$X$26,3,FALSE))</f>
        <v/>
      </c>
      <c r="AC44" s="79" t="str">
        <f>IF(ISERROR(VLOOKUP($O44,'points lookup'!$T$3:$X$26,4,FALSE)),"",VLOOKUP($O44,'points lookup'!$T$3:$X$26,4,FALSE))</f>
        <v/>
      </c>
      <c r="AD44" s="79" t="str">
        <f>IF(ISERROR(VLOOKUP($O44,'points lookup'!$T$3:$X$26,5,FALSE)),"",VLOOKUP($O44,'points lookup'!$T$3:$X$26,5,FALSE))</f>
        <v/>
      </c>
      <c r="AE44" s="82" t="str">
        <f t="shared" si="9"/>
        <v/>
      </c>
      <c r="AF44" s="79" t="str">
        <f t="shared" si="2"/>
        <v/>
      </c>
      <c r="AG44" s="83" t="str">
        <f t="shared" si="3"/>
        <v/>
      </c>
      <c r="AH44" s="132" t="str">
        <f t="shared" si="10"/>
        <v/>
      </c>
      <c r="AI44" s="48" t="str">
        <f t="shared" si="11"/>
        <v/>
      </c>
      <c r="AJ44" s="48" t="str">
        <f t="shared" si="12"/>
        <v/>
      </c>
      <c r="AK44" s="49" t="str">
        <f t="shared" si="13"/>
        <v/>
      </c>
      <c r="AL44" s="47" t="str">
        <f t="shared" si="14"/>
        <v/>
      </c>
      <c r="AM44" s="48" t="str">
        <f t="shared" si="15"/>
        <v/>
      </c>
      <c r="AN44" s="48" t="str">
        <f t="shared" si="16"/>
        <v/>
      </c>
      <c r="AO44" s="49" t="str">
        <f t="shared" si="17"/>
        <v/>
      </c>
      <c r="AP44" s="47" t="str">
        <f t="shared" si="18"/>
        <v/>
      </c>
      <c r="AQ44" s="48" t="str">
        <f t="shared" si="19"/>
        <v/>
      </c>
      <c r="AR44" s="48" t="str">
        <f t="shared" si="20"/>
        <v/>
      </c>
      <c r="AS44" s="49" t="str">
        <f t="shared" si="21"/>
        <v/>
      </c>
      <c r="AT44" s="47" t="str">
        <f t="shared" si="22"/>
        <v/>
      </c>
      <c r="AU44" s="48" t="str">
        <f t="shared" si="23"/>
        <v/>
      </c>
      <c r="AV44" s="48" t="str">
        <f t="shared" si="24"/>
        <v/>
      </c>
      <c r="AW44" s="96" t="str">
        <f t="shared" si="25"/>
        <v/>
      </c>
    </row>
    <row r="45" spans="1:49" ht="14.25" customHeight="1" x14ac:dyDescent="0.25">
      <c r="A45" s="94"/>
      <c r="B45" s="10"/>
      <c r="C45" s="11"/>
      <c r="D45" s="11"/>
      <c r="E45" s="11"/>
      <c r="F45" s="11"/>
      <c r="G45" s="26"/>
      <c r="H45" s="24"/>
      <c r="I45" s="24"/>
      <c r="J45" s="28" t="str">
        <f>IF(ISERROR(VLOOKUP(G45,'points lookup'!$K$2:$L$16,2,FALSE)),"",VLOOKUP(G45,'points lookup'!$K$2:$L$16,2,FALSE))</f>
        <v/>
      </c>
      <c r="K45" s="29" t="str">
        <f>IF(ISERROR(VLOOKUP(H45,'points lookup'!$K$2:$L$16,2,FALSE)),"",VLOOKUP(H45,'points lookup'!$K$2:$L$16,2,FALSE))</f>
        <v/>
      </c>
      <c r="L45" s="29" t="str">
        <f>IF(ISERROR(VLOOKUP(I45,'points lookup'!$K$2:$L$16,2,FALSE)),"",VLOOKUP(I45,'points lookup'!$K$2:$L$16,2,FALSE))</f>
        <v/>
      </c>
      <c r="M45" s="30" t="str">
        <f t="shared" si="7"/>
        <v/>
      </c>
      <c r="N45" s="57" t="str">
        <f>IF(ISERROR(LOOKUP(M45,'points lookup'!$Q$2:$R$4)),"",LOOKUP(M45,'points lookup'!$Q$2:$R$4))</f>
        <v/>
      </c>
      <c r="O45" s="56" t="str">
        <f>IF(ISERROR(LOOKUP(M45,'points lookup'!$C$3:$D$26)),"",LOOKUP(M45,'points lookup'!$C$3:$D$26))</f>
        <v/>
      </c>
      <c r="P45" s="12" t="str">
        <f>IF(ISERROR(VLOOKUP($O45,'points lookup'!$D$3:$H$22,3,FALSE)),"",VLOOKUP($O45,'points lookup'!$D$3:$H$22,3,FALSE))</f>
        <v/>
      </c>
      <c r="Q45" s="13" t="str">
        <f>IF(ISERROR(VLOOKUP($O45,'points lookup'!$D$3:$H$22,4,FALSE)),"",VLOOKUP($O45,'points lookup'!$D$3:$H$22,4,FALSE))</f>
        <v/>
      </c>
      <c r="R45" s="122" t="str">
        <f>IF(ISERROR(VLOOKUP($O45,'points lookup'!$D$3:$H$22,5,FALSE)),"",VLOOKUP($O45,'points lookup'!$D$3:$H$22,5,FALSE))</f>
        <v/>
      </c>
      <c r="S45" s="68"/>
      <c r="T45" s="69"/>
      <c r="U45" s="70"/>
      <c r="V45" s="1" t="str">
        <f>IF(ISERROR(IF(ISNUMBER(S45),S45,VLOOKUP(S45,'points lookup'!$O$2:$P$12,2,FALSE))),"",IF(ISNUMBER(S45),S45,VLOOKUP(S45,'points lookup'!$O$2:$P$12,2,FALSE)))</f>
        <v/>
      </c>
      <c r="W45" s="7" t="str">
        <f>IF(ISERROR(IF(ISNUMBER(T45),T45,VLOOKUP(T45,'points lookup'!$O$2:$P$12,2,FALSE))),"",IF(ISNUMBER(T45),T45,VLOOKUP(T45,'points lookup'!$O$2:$P$12,2,FALSE)))</f>
        <v/>
      </c>
      <c r="X45" s="2" t="str">
        <f>IF(ISERROR(IF(ISNUMBER(U45),U45,VLOOKUP(U45,'points lookup'!$O$2:$P$12,2,FALSE))),"",IF(ISNUMBER(U45),U45,VLOOKUP(U45,'points lookup'!$O$2:$P$12,2,FALSE)))</f>
        <v/>
      </c>
      <c r="Y45" s="1" t="str">
        <f t="shared" si="8"/>
        <v/>
      </c>
      <c r="Z45" s="7" t="str">
        <f t="shared" si="0"/>
        <v/>
      </c>
      <c r="AA45" s="2" t="str">
        <f t="shared" si="1"/>
        <v/>
      </c>
      <c r="AB45" s="79" t="str">
        <f>IF(ISERROR(VLOOKUP($O45,'points lookup'!$T$3:$X$26,3,FALSE)),"",VLOOKUP($O45,'points lookup'!$T$3:$X$26,3,FALSE))</f>
        <v/>
      </c>
      <c r="AC45" s="79" t="str">
        <f>IF(ISERROR(VLOOKUP($O45,'points lookup'!$T$3:$X$26,4,FALSE)),"",VLOOKUP($O45,'points lookup'!$T$3:$X$26,4,FALSE))</f>
        <v/>
      </c>
      <c r="AD45" s="79" t="str">
        <f>IF(ISERROR(VLOOKUP($O45,'points lookup'!$T$3:$X$26,5,FALSE)),"",VLOOKUP($O45,'points lookup'!$T$3:$X$26,5,FALSE))</f>
        <v/>
      </c>
      <c r="AE45" s="82" t="str">
        <f t="shared" si="9"/>
        <v/>
      </c>
      <c r="AF45" s="79" t="str">
        <f t="shared" si="2"/>
        <v/>
      </c>
      <c r="AG45" s="83" t="str">
        <f t="shared" si="3"/>
        <v/>
      </c>
      <c r="AH45" s="132" t="str">
        <f t="shared" si="10"/>
        <v/>
      </c>
      <c r="AI45" s="48" t="str">
        <f t="shared" si="11"/>
        <v/>
      </c>
      <c r="AJ45" s="48" t="str">
        <f t="shared" si="12"/>
        <v/>
      </c>
      <c r="AK45" s="49" t="str">
        <f t="shared" si="13"/>
        <v/>
      </c>
      <c r="AL45" s="47" t="str">
        <f t="shared" si="14"/>
        <v/>
      </c>
      <c r="AM45" s="48" t="str">
        <f t="shared" si="15"/>
        <v/>
      </c>
      <c r="AN45" s="48" t="str">
        <f t="shared" si="16"/>
        <v/>
      </c>
      <c r="AO45" s="49" t="str">
        <f t="shared" si="17"/>
        <v/>
      </c>
      <c r="AP45" s="47" t="str">
        <f t="shared" si="18"/>
        <v/>
      </c>
      <c r="AQ45" s="48" t="str">
        <f t="shared" si="19"/>
        <v/>
      </c>
      <c r="AR45" s="48" t="str">
        <f t="shared" si="20"/>
        <v/>
      </c>
      <c r="AS45" s="49" t="str">
        <f t="shared" si="21"/>
        <v/>
      </c>
      <c r="AT45" s="47" t="str">
        <f t="shared" si="22"/>
        <v/>
      </c>
      <c r="AU45" s="48" t="str">
        <f t="shared" si="23"/>
        <v/>
      </c>
      <c r="AV45" s="48" t="str">
        <f t="shared" si="24"/>
        <v/>
      </c>
      <c r="AW45" s="96" t="str">
        <f t="shared" si="25"/>
        <v/>
      </c>
    </row>
    <row r="46" spans="1:49" ht="14.25" customHeight="1" x14ac:dyDescent="0.25">
      <c r="A46" s="94"/>
      <c r="B46" s="14"/>
      <c r="C46" s="15"/>
      <c r="D46" s="15"/>
      <c r="E46" s="15"/>
      <c r="F46" s="15"/>
      <c r="G46" s="27"/>
      <c r="H46" s="25"/>
      <c r="I46" s="25"/>
      <c r="J46" s="28" t="str">
        <f>IF(ISERROR(VLOOKUP(G46,'points lookup'!$K$2:$L$16,2,FALSE)),"",VLOOKUP(G46,'points lookup'!$K$2:$L$16,2,FALSE))</f>
        <v/>
      </c>
      <c r="K46" s="29" t="str">
        <f>IF(ISERROR(VLOOKUP(H46,'points lookup'!$K$2:$L$16,2,FALSE)),"",VLOOKUP(H46,'points lookup'!$K$2:$L$16,2,FALSE))</f>
        <v/>
      </c>
      <c r="L46" s="29" t="str">
        <f>IF(ISERROR(VLOOKUP(I46,'points lookup'!$K$2:$L$16,2,FALSE)),"",VLOOKUP(I46,'points lookup'!$K$2:$L$16,2,FALSE))</f>
        <v/>
      </c>
      <c r="M46" s="30" t="str">
        <f t="shared" si="7"/>
        <v/>
      </c>
      <c r="N46" s="57" t="str">
        <f>IF(ISERROR(LOOKUP(M46,'points lookup'!$Q$2:$R$4)),"",LOOKUP(M46,'points lookup'!$Q$2:$R$4))</f>
        <v/>
      </c>
      <c r="O46" s="56" t="str">
        <f>IF(ISERROR(LOOKUP(M46,'points lookup'!$C$3:$D$26)),"",LOOKUP(M46,'points lookup'!$C$3:$D$26))</f>
        <v/>
      </c>
      <c r="P46" s="12" t="str">
        <f>IF(ISERROR(VLOOKUP($O46,'points lookup'!$D$3:$H$22,3,FALSE)),"",VLOOKUP($O46,'points lookup'!$D$3:$H$22,3,FALSE))</f>
        <v/>
      </c>
      <c r="Q46" s="13" t="str">
        <f>IF(ISERROR(VLOOKUP($O46,'points lookup'!$D$3:$H$22,4,FALSE)),"",VLOOKUP($O46,'points lookup'!$D$3:$H$22,4,FALSE))</f>
        <v/>
      </c>
      <c r="R46" s="122" t="str">
        <f>IF(ISERROR(VLOOKUP($O46,'points lookup'!$D$3:$H$22,5,FALSE)),"",VLOOKUP($O46,'points lookup'!$D$3:$H$22,5,FALSE))</f>
        <v/>
      </c>
      <c r="S46" s="68"/>
      <c r="T46" s="69"/>
      <c r="U46" s="70"/>
      <c r="V46" s="1" t="str">
        <f>IF(ISERROR(IF(ISNUMBER(S46),S46,VLOOKUP(S46,'points lookup'!$O$2:$P$12,2,FALSE))),"",IF(ISNUMBER(S46),S46,VLOOKUP(S46,'points lookup'!$O$2:$P$12,2,FALSE)))</f>
        <v/>
      </c>
      <c r="W46" s="7" t="str">
        <f>IF(ISERROR(IF(ISNUMBER(T46),T46,VLOOKUP(T46,'points lookup'!$O$2:$P$12,2,FALSE))),"",IF(ISNUMBER(T46),T46,VLOOKUP(T46,'points lookup'!$O$2:$P$12,2,FALSE)))</f>
        <v/>
      </c>
      <c r="X46" s="2" t="str">
        <f>IF(ISERROR(IF(ISNUMBER(U46),U46,VLOOKUP(U46,'points lookup'!$O$2:$P$12,2,FALSE))),"",IF(ISNUMBER(U46),U46,VLOOKUP(U46,'points lookup'!$O$2:$P$12,2,FALSE)))</f>
        <v/>
      </c>
      <c r="Y46" s="1" t="str">
        <f t="shared" si="8"/>
        <v/>
      </c>
      <c r="Z46" s="7" t="str">
        <f t="shared" si="0"/>
        <v/>
      </c>
      <c r="AA46" s="2" t="str">
        <f t="shared" si="1"/>
        <v/>
      </c>
      <c r="AB46" s="79" t="str">
        <f>IF(ISERROR(VLOOKUP($O46,'points lookup'!$T$3:$X$26,3,FALSE)),"",VLOOKUP($O46,'points lookup'!$T$3:$X$26,3,FALSE))</f>
        <v/>
      </c>
      <c r="AC46" s="79" t="str">
        <f>IF(ISERROR(VLOOKUP($O46,'points lookup'!$T$3:$X$26,4,FALSE)),"",VLOOKUP($O46,'points lookup'!$T$3:$X$26,4,FALSE))</f>
        <v/>
      </c>
      <c r="AD46" s="79" t="str">
        <f>IF(ISERROR(VLOOKUP($O46,'points lookup'!$T$3:$X$26,5,FALSE)),"",VLOOKUP($O46,'points lookup'!$T$3:$X$26,5,FALSE))</f>
        <v/>
      </c>
      <c r="AE46" s="82" t="str">
        <f t="shared" si="9"/>
        <v/>
      </c>
      <c r="AF46" s="79" t="str">
        <f t="shared" si="2"/>
        <v/>
      </c>
      <c r="AG46" s="83" t="str">
        <f t="shared" si="3"/>
        <v/>
      </c>
      <c r="AH46" s="132" t="str">
        <f t="shared" si="10"/>
        <v/>
      </c>
      <c r="AI46" s="48" t="str">
        <f t="shared" si="11"/>
        <v/>
      </c>
      <c r="AJ46" s="48" t="str">
        <f t="shared" si="12"/>
        <v/>
      </c>
      <c r="AK46" s="49" t="str">
        <f t="shared" si="13"/>
        <v/>
      </c>
      <c r="AL46" s="47" t="str">
        <f t="shared" si="14"/>
        <v/>
      </c>
      <c r="AM46" s="48" t="str">
        <f t="shared" si="15"/>
        <v/>
      </c>
      <c r="AN46" s="48" t="str">
        <f t="shared" si="16"/>
        <v/>
      </c>
      <c r="AO46" s="49" t="str">
        <f t="shared" si="17"/>
        <v/>
      </c>
      <c r="AP46" s="47" t="str">
        <f t="shared" si="18"/>
        <v/>
      </c>
      <c r="AQ46" s="48" t="str">
        <f t="shared" si="19"/>
        <v/>
      </c>
      <c r="AR46" s="48" t="str">
        <f t="shared" si="20"/>
        <v/>
      </c>
      <c r="AS46" s="49" t="str">
        <f t="shared" si="21"/>
        <v/>
      </c>
      <c r="AT46" s="47" t="str">
        <f t="shared" si="22"/>
        <v/>
      </c>
      <c r="AU46" s="48" t="str">
        <f t="shared" si="23"/>
        <v/>
      </c>
      <c r="AV46" s="48" t="str">
        <f t="shared" si="24"/>
        <v/>
      </c>
      <c r="AW46" s="96" t="str">
        <f t="shared" si="25"/>
        <v/>
      </c>
    </row>
    <row r="47" spans="1:49" ht="14.25" customHeight="1" x14ac:dyDescent="0.25">
      <c r="A47" s="94"/>
      <c r="B47" s="10"/>
      <c r="C47" s="15"/>
      <c r="D47" s="15"/>
      <c r="E47" s="15"/>
      <c r="F47" s="15"/>
      <c r="G47" s="27"/>
      <c r="H47" s="25"/>
      <c r="I47" s="25"/>
      <c r="J47" s="28" t="str">
        <f>IF(ISERROR(VLOOKUP(G47,'points lookup'!$K$2:$L$16,2,FALSE)),"",VLOOKUP(G47,'points lookup'!$K$2:$L$16,2,FALSE))</f>
        <v/>
      </c>
      <c r="K47" s="29" t="str">
        <f>IF(ISERROR(VLOOKUP(H47,'points lookup'!$K$2:$L$16,2,FALSE)),"",VLOOKUP(H47,'points lookup'!$K$2:$L$16,2,FALSE))</f>
        <v/>
      </c>
      <c r="L47" s="29" t="str">
        <f>IF(ISERROR(VLOOKUP(I47,'points lookup'!$K$2:$L$16,2,FALSE)),"",VLOOKUP(I47,'points lookup'!$K$2:$L$16,2,FALSE))</f>
        <v/>
      </c>
      <c r="M47" s="30" t="str">
        <f t="shared" si="7"/>
        <v/>
      </c>
      <c r="N47" s="57" t="str">
        <f>IF(ISERROR(LOOKUP(M47,'points lookup'!$Q$2:$R$4)),"",LOOKUP(M47,'points lookup'!$Q$2:$R$4))</f>
        <v/>
      </c>
      <c r="O47" s="56" t="str">
        <f>IF(ISERROR(LOOKUP(M47,'points lookup'!$C$3:$D$26)),"",LOOKUP(M47,'points lookup'!$C$3:$D$26))</f>
        <v/>
      </c>
      <c r="P47" s="12" t="str">
        <f>IF(ISERROR(VLOOKUP($O47,'points lookup'!$D$3:$H$22,3,FALSE)),"",VLOOKUP($O47,'points lookup'!$D$3:$H$22,3,FALSE))</f>
        <v/>
      </c>
      <c r="Q47" s="13" t="str">
        <f>IF(ISERROR(VLOOKUP($O47,'points lookup'!$D$3:$H$22,4,FALSE)),"",VLOOKUP($O47,'points lookup'!$D$3:$H$22,4,FALSE))</f>
        <v/>
      </c>
      <c r="R47" s="122" t="str">
        <f>IF(ISERROR(VLOOKUP($O47,'points lookup'!$D$3:$H$22,5,FALSE)),"",VLOOKUP($O47,'points lookup'!$D$3:$H$22,5,FALSE))</f>
        <v/>
      </c>
      <c r="S47" s="65"/>
      <c r="T47" s="66"/>
      <c r="U47" s="67"/>
      <c r="V47" s="1" t="str">
        <f>IF(ISERROR(IF(ISNUMBER(S47),S47,VLOOKUP(S47,'points lookup'!$O$2:$P$12,2,FALSE))),"",IF(ISNUMBER(S47),S47,VLOOKUP(S47,'points lookup'!$O$2:$P$12,2,FALSE)))</f>
        <v/>
      </c>
      <c r="W47" s="7" t="str">
        <f>IF(ISERROR(IF(ISNUMBER(T47),T47,VLOOKUP(T47,'points lookup'!$O$2:$P$12,2,FALSE))),"",IF(ISNUMBER(T47),T47,VLOOKUP(T47,'points lookup'!$O$2:$P$12,2,FALSE)))</f>
        <v/>
      </c>
      <c r="X47" s="2" t="str">
        <f>IF(ISERROR(IF(ISNUMBER(U47),U47,VLOOKUP(U47,'points lookup'!$O$2:$P$12,2,FALSE))),"",IF(ISNUMBER(U47),U47,VLOOKUP(U47,'points lookup'!$O$2:$P$12,2,FALSE)))</f>
        <v/>
      </c>
      <c r="Y47" s="1" t="str">
        <f t="shared" si="8"/>
        <v/>
      </c>
      <c r="Z47" s="7" t="str">
        <f t="shared" si="0"/>
        <v/>
      </c>
      <c r="AA47" s="2" t="str">
        <f t="shared" si="1"/>
        <v/>
      </c>
      <c r="AB47" s="79" t="str">
        <f>IF(ISERROR(VLOOKUP($O47,'points lookup'!$T$3:$X$26,3,FALSE)),"",VLOOKUP($O47,'points lookup'!$T$3:$X$26,3,FALSE))</f>
        <v/>
      </c>
      <c r="AC47" s="79" t="str">
        <f>IF(ISERROR(VLOOKUP($O47,'points lookup'!$T$3:$X$26,4,FALSE)),"",VLOOKUP($O47,'points lookup'!$T$3:$X$26,4,FALSE))</f>
        <v/>
      </c>
      <c r="AD47" s="79" t="str">
        <f>IF(ISERROR(VLOOKUP($O47,'points lookup'!$T$3:$X$26,5,FALSE)),"",VLOOKUP($O47,'points lookup'!$T$3:$X$26,5,FALSE))</f>
        <v/>
      </c>
      <c r="AE47" s="82" t="str">
        <f t="shared" si="9"/>
        <v/>
      </c>
      <c r="AF47" s="79" t="str">
        <f t="shared" si="2"/>
        <v/>
      </c>
      <c r="AG47" s="83" t="str">
        <f t="shared" si="3"/>
        <v/>
      </c>
      <c r="AH47" s="132" t="str">
        <f t="shared" si="10"/>
        <v/>
      </c>
      <c r="AI47" s="48" t="str">
        <f t="shared" si="11"/>
        <v/>
      </c>
      <c r="AJ47" s="48" t="str">
        <f t="shared" si="12"/>
        <v/>
      </c>
      <c r="AK47" s="49" t="str">
        <f t="shared" si="13"/>
        <v/>
      </c>
      <c r="AL47" s="47" t="str">
        <f t="shared" si="14"/>
        <v/>
      </c>
      <c r="AM47" s="48" t="str">
        <f t="shared" si="15"/>
        <v/>
      </c>
      <c r="AN47" s="48" t="str">
        <f t="shared" si="16"/>
        <v/>
      </c>
      <c r="AO47" s="49" t="str">
        <f t="shared" si="17"/>
        <v/>
      </c>
      <c r="AP47" s="47" t="str">
        <f t="shared" si="18"/>
        <v/>
      </c>
      <c r="AQ47" s="48" t="str">
        <f t="shared" si="19"/>
        <v/>
      </c>
      <c r="AR47" s="48" t="str">
        <f t="shared" si="20"/>
        <v/>
      </c>
      <c r="AS47" s="49" t="str">
        <f t="shared" si="21"/>
        <v/>
      </c>
      <c r="AT47" s="47" t="str">
        <f t="shared" si="22"/>
        <v/>
      </c>
      <c r="AU47" s="48" t="str">
        <f t="shared" si="23"/>
        <v/>
      </c>
      <c r="AV47" s="48" t="str">
        <f t="shared" si="24"/>
        <v/>
      </c>
      <c r="AW47" s="96" t="str">
        <f t="shared" si="25"/>
        <v/>
      </c>
    </row>
    <row r="48" spans="1:49" ht="14.25" customHeight="1" x14ac:dyDescent="0.25">
      <c r="A48" s="94"/>
      <c r="B48" s="14"/>
      <c r="C48" s="15"/>
      <c r="D48" s="15"/>
      <c r="E48" s="15"/>
      <c r="F48" s="15"/>
      <c r="G48" s="27"/>
      <c r="H48" s="25"/>
      <c r="I48" s="25"/>
      <c r="J48" s="28" t="str">
        <f>IF(ISERROR(VLOOKUP(G48,'points lookup'!$K$2:$L$16,2,FALSE)),"",VLOOKUP(G48,'points lookup'!$K$2:$L$16,2,FALSE))</f>
        <v/>
      </c>
      <c r="K48" s="29" t="str">
        <f>IF(ISERROR(VLOOKUP(H48,'points lookup'!$K$2:$L$16,2,FALSE)),"",VLOOKUP(H48,'points lookup'!$K$2:$L$16,2,FALSE))</f>
        <v/>
      </c>
      <c r="L48" s="29" t="str">
        <f>IF(ISERROR(VLOOKUP(I48,'points lookup'!$K$2:$L$16,2,FALSE)),"",VLOOKUP(I48,'points lookup'!$K$2:$L$16,2,FALSE))</f>
        <v/>
      </c>
      <c r="M48" s="30" t="str">
        <f t="shared" si="7"/>
        <v/>
      </c>
      <c r="N48" s="57" t="str">
        <f>IF(ISERROR(LOOKUP(M48,'points lookup'!$Q$2:$R$4)),"",LOOKUP(M48,'points lookup'!$Q$2:$R$4))</f>
        <v/>
      </c>
      <c r="O48" s="56" t="str">
        <f>IF(ISERROR(LOOKUP(M48,'points lookup'!$C$3:$D$26)),"",LOOKUP(M48,'points lookup'!$C$3:$D$26))</f>
        <v/>
      </c>
      <c r="P48" s="12" t="str">
        <f>IF(ISERROR(VLOOKUP($O48,'points lookup'!$D$3:$H$22,3,FALSE)),"",VLOOKUP($O48,'points lookup'!$D$3:$H$22,3,FALSE))</f>
        <v/>
      </c>
      <c r="Q48" s="13" t="str">
        <f>IF(ISERROR(VLOOKUP($O48,'points lookup'!$D$3:$H$22,4,FALSE)),"",VLOOKUP($O48,'points lookup'!$D$3:$H$22,4,FALSE))</f>
        <v/>
      </c>
      <c r="R48" s="122" t="str">
        <f>IF(ISERROR(VLOOKUP($O48,'points lookup'!$D$3:$H$22,5,FALSE)),"",VLOOKUP($O48,'points lookup'!$D$3:$H$22,5,FALSE))</f>
        <v/>
      </c>
      <c r="S48" s="68"/>
      <c r="T48" s="69"/>
      <c r="U48" s="70"/>
      <c r="V48" s="1" t="str">
        <f>IF(ISERROR(IF(ISNUMBER(S48),S48,VLOOKUP(S48,'points lookup'!$O$2:$P$12,2,FALSE))),"",IF(ISNUMBER(S48),S48,VLOOKUP(S48,'points lookup'!$O$2:$P$12,2,FALSE)))</f>
        <v/>
      </c>
      <c r="W48" s="7" t="str">
        <f>IF(ISERROR(IF(ISNUMBER(T48),T48,VLOOKUP(T48,'points lookup'!$O$2:$P$12,2,FALSE))),"",IF(ISNUMBER(T48),T48,VLOOKUP(T48,'points lookup'!$O$2:$P$12,2,FALSE)))</f>
        <v/>
      </c>
      <c r="X48" s="2" t="str">
        <f>IF(ISERROR(IF(ISNUMBER(U48),U48,VLOOKUP(U48,'points lookup'!$O$2:$P$12,2,FALSE))),"",IF(ISNUMBER(U48),U48,VLOOKUP(U48,'points lookup'!$O$2:$P$12,2,FALSE)))</f>
        <v/>
      </c>
      <c r="Y48" s="1" t="str">
        <f t="shared" si="8"/>
        <v/>
      </c>
      <c r="Z48" s="7" t="str">
        <f t="shared" si="0"/>
        <v/>
      </c>
      <c r="AA48" s="2" t="str">
        <f t="shared" si="1"/>
        <v/>
      </c>
      <c r="AB48" s="79" t="str">
        <f>IF(ISERROR(VLOOKUP($O48,'points lookup'!$T$3:$X$26,3,FALSE)),"",VLOOKUP($O48,'points lookup'!$T$3:$X$26,3,FALSE))</f>
        <v/>
      </c>
      <c r="AC48" s="79" t="str">
        <f>IF(ISERROR(VLOOKUP($O48,'points lookup'!$T$3:$X$26,4,FALSE)),"",VLOOKUP($O48,'points lookup'!$T$3:$X$26,4,FALSE))</f>
        <v/>
      </c>
      <c r="AD48" s="79" t="str">
        <f>IF(ISERROR(VLOOKUP($O48,'points lookup'!$T$3:$X$26,5,FALSE)),"",VLOOKUP($O48,'points lookup'!$T$3:$X$26,5,FALSE))</f>
        <v/>
      </c>
      <c r="AE48" s="82" t="str">
        <f t="shared" si="9"/>
        <v/>
      </c>
      <c r="AF48" s="79" t="str">
        <f t="shared" si="2"/>
        <v/>
      </c>
      <c r="AG48" s="83" t="str">
        <f t="shared" si="3"/>
        <v/>
      </c>
      <c r="AH48" s="132" t="str">
        <f t="shared" si="10"/>
        <v/>
      </c>
      <c r="AI48" s="48" t="str">
        <f t="shared" si="11"/>
        <v/>
      </c>
      <c r="AJ48" s="48" t="str">
        <f t="shared" si="12"/>
        <v/>
      </c>
      <c r="AK48" s="49" t="str">
        <f t="shared" si="13"/>
        <v/>
      </c>
      <c r="AL48" s="47" t="str">
        <f t="shared" si="14"/>
        <v/>
      </c>
      <c r="AM48" s="48" t="str">
        <f t="shared" si="15"/>
        <v/>
      </c>
      <c r="AN48" s="48" t="str">
        <f t="shared" si="16"/>
        <v/>
      </c>
      <c r="AO48" s="49" t="str">
        <f t="shared" si="17"/>
        <v/>
      </c>
      <c r="AP48" s="47" t="str">
        <f t="shared" si="18"/>
        <v/>
      </c>
      <c r="AQ48" s="48" t="str">
        <f t="shared" si="19"/>
        <v/>
      </c>
      <c r="AR48" s="48" t="str">
        <f t="shared" si="20"/>
        <v/>
      </c>
      <c r="AS48" s="49" t="str">
        <f t="shared" si="21"/>
        <v/>
      </c>
      <c r="AT48" s="47" t="str">
        <f t="shared" si="22"/>
        <v/>
      </c>
      <c r="AU48" s="48" t="str">
        <f t="shared" si="23"/>
        <v/>
      </c>
      <c r="AV48" s="48" t="str">
        <f t="shared" si="24"/>
        <v/>
      </c>
      <c r="AW48" s="96" t="str">
        <f t="shared" si="25"/>
        <v/>
      </c>
    </row>
    <row r="49" spans="1:49" ht="14.25" customHeight="1" x14ac:dyDescent="0.25">
      <c r="A49" s="94"/>
      <c r="B49" s="10"/>
      <c r="C49" s="15"/>
      <c r="D49" s="15"/>
      <c r="E49" s="15"/>
      <c r="F49" s="15"/>
      <c r="G49" s="27"/>
      <c r="H49" s="25"/>
      <c r="I49" s="25"/>
      <c r="J49" s="28" t="str">
        <f>IF(ISERROR(VLOOKUP(G49,'points lookup'!$K$2:$L$16,2,FALSE)),"",VLOOKUP(G49,'points lookup'!$K$2:$L$16,2,FALSE))</f>
        <v/>
      </c>
      <c r="K49" s="29" t="str">
        <f>IF(ISERROR(VLOOKUP(H49,'points lookup'!$K$2:$L$16,2,FALSE)),"",VLOOKUP(H49,'points lookup'!$K$2:$L$16,2,FALSE))</f>
        <v/>
      </c>
      <c r="L49" s="29" t="str">
        <f>IF(ISERROR(VLOOKUP(I49,'points lookup'!$K$2:$L$16,2,FALSE)),"",VLOOKUP(I49,'points lookup'!$K$2:$L$16,2,FALSE))</f>
        <v/>
      </c>
      <c r="M49" s="30" t="str">
        <f t="shared" si="7"/>
        <v/>
      </c>
      <c r="N49" s="57" t="str">
        <f>IF(ISERROR(LOOKUP(M49,'points lookup'!$Q$2:$R$4)),"",LOOKUP(M49,'points lookup'!$Q$2:$R$4))</f>
        <v/>
      </c>
      <c r="O49" s="56" t="str">
        <f>IF(ISERROR(LOOKUP(M49,'points lookup'!$C$3:$D$26)),"",LOOKUP(M49,'points lookup'!$C$3:$D$26))</f>
        <v/>
      </c>
      <c r="P49" s="12" t="str">
        <f>IF(ISERROR(VLOOKUP($O49,'points lookup'!$D$3:$H$22,3,FALSE)),"",VLOOKUP($O49,'points lookup'!$D$3:$H$22,3,FALSE))</f>
        <v/>
      </c>
      <c r="Q49" s="13" t="str">
        <f>IF(ISERROR(VLOOKUP($O49,'points lookup'!$D$3:$H$22,4,FALSE)),"",VLOOKUP($O49,'points lookup'!$D$3:$H$22,4,FALSE))</f>
        <v/>
      </c>
      <c r="R49" s="122" t="str">
        <f>IF(ISERROR(VLOOKUP($O49,'points lookup'!$D$3:$H$22,5,FALSE)),"",VLOOKUP($O49,'points lookup'!$D$3:$H$22,5,FALSE))</f>
        <v/>
      </c>
      <c r="S49" s="68"/>
      <c r="T49" s="69"/>
      <c r="U49" s="70"/>
      <c r="V49" s="1" t="str">
        <f>IF(ISERROR(IF(ISNUMBER(S49),S49,VLOOKUP(S49,'points lookup'!$O$2:$P$12,2,FALSE))),"",IF(ISNUMBER(S49),S49,VLOOKUP(S49,'points lookup'!$O$2:$P$12,2,FALSE)))</f>
        <v/>
      </c>
      <c r="W49" s="7" t="str">
        <f>IF(ISERROR(IF(ISNUMBER(T49),T49,VLOOKUP(T49,'points lookup'!$O$2:$P$12,2,FALSE))),"",IF(ISNUMBER(T49),T49,VLOOKUP(T49,'points lookup'!$O$2:$P$12,2,FALSE)))</f>
        <v/>
      </c>
      <c r="X49" s="2" t="str">
        <f>IF(ISERROR(IF(ISNUMBER(U49),U49,VLOOKUP(U49,'points lookup'!$O$2:$P$12,2,FALSE))),"",IF(ISNUMBER(U49),U49,VLOOKUP(U49,'points lookup'!$O$2:$P$12,2,FALSE)))</f>
        <v/>
      </c>
      <c r="Y49" s="1" t="str">
        <f t="shared" si="8"/>
        <v/>
      </c>
      <c r="Z49" s="7" t="str">
        <f t="shared" si="0"/>
        <v/>
      </c>
      <c r="AA49" s="2" t="str">
        <f t="shared" si="1"/>
        <v/>
      </c>
      <c r="AB49" s="79" t="str">
        <f>IF(ISERROR(VLOOKUP($O49,'points lookup'!$T$3:$X$26,3,FALSE)),"",VLOOKUP($O49,'points lookup'!$T$3:$X$26,3,FALSE))</f>
        <v/>
      </c>
      <c r="AC49" s="79" t="str">
        <f>IF(ISERROR(VLOOKUP($O49,'points lookup'!$T$3:$X$26,4,FALSE)),"",VLOOKUP($O49,'points lookup'!$T$3:$X$26,4,FALSE))</f>
        <v/>
      </c>
      <c r="AD49" s="79" t="str">
        <f>IF(ISERROR(VLOOKUP($O49,'points lookup'!$T$3:$X$26,5,FALSE)),"",VLOOKUP($O49,'points lookup'!$T$3:$X$26,5,FALSE))</f>
        <v/>
      </c>
      <c r="AE49" s="82" t="str">
        <f t="shared" si="9"/>
        <v/>
      </c>
      <c r="AF49" s="79" t="str">
        <f t="shared" si="2"/>
        <v/>
      </c>
      <c r="AG49" s="83" t="str">
        <f t="shared" si="3"/>
        <v/>
      </c>
      <c r="AH49" s="132" t="str">
        <f t="shared" si="10"/>
        <v/>
      </c>
      <c r="AI49" s="48" t="str">
        <f t="shared" si="11"/>
        <v/>
      </c>
      <c r="AJ49" s="48" t="str">
        <f t="shared" si="12"/>
        <v/>
      </c>
      <c r="AK49" s="49" t="str">
        <f t="shared" si="13"/>
        <v/>
      </c>
      <c r="AL49" s="47" t="str">
        <f t="shared" si="14"/>
        <v/>
      </c>
      <c r="AM49" s="48" t="str">
        <f t="shared" si="15"/>
        <v/>
      </c>
      <c r="AN49" s="48" t="str">
        <f t="shared" si="16"/>
        <v/>
      </c>
      <c r="AO49" s="49" t="str">
        <f t="shared" si="17"/>
        <v/>
      </c>
      <c r="AP49" s="47" t="str">
        <f t="shared" si="18"/>
        <v/>
      </c>
      <c r="AQ49" s="48" t="str">
        <f t="shared" si="19"/>
        <v/>
      </c>
      <c r="AR49" s="48" t="str">
        <f t="shared" si="20"/>
        <v/>
      </c>
      <c r="AS49" s="49" t="str">
        <f t="shared" si="21"/>
        <v/>
      </c>
      <c r="AT49" s="47" t="str">
        <f t="shared" si="22"/>
        <v/>
      </c>
      <c r="AU49" s="48" t="str">
        <f t="shared" si="23"/>
        <v/>
      </c>
      <c r="AV49" s="48" t="str">
        <f t="shared" si="24"/>
        <v/>
      </c>
      <c r="AW49" s="96" t="str">
        <f t="shared" si="25"/>
        <v/>
      </c>
    </row>
    <row r="50" spans="1:49" ht="14.25" customHeight="1" x14ac:dyDescent="0.25">
      <c r="A50" s="94"/>
      <c r="B50" s="14"/>
      <c r="C50" s="11"/>
      <c r="D50" s="11"/>
      <c r="E50" s="11"/>
      <c r="F50" s="11"/>
      <c r="G50" s="26"/>
      <c r="H50" s="24"/>
      <c r="I50" s="24"/>
      <c r="J50" s="28" t="str">
        <f>IF(ISERROR(VLOOKUP(G50,'points lookup'!$K$2:$L$16,2,FALSE)),"",VLOOKUP(G50,'points lookup'!$K$2:$L$16,2,FALSE))</f>
        <v/>
      </c>
      <c r="K50" s="29" t="str">
        <f>IF(ISERROR(VLOOKUP(H50,'points lookup'!$K$2:$L$16,2,FALSE)),"",VLOOKUP(H50,'points lookup'!$K$2:$L$16,2,FALSE))</f>
        <v/>
      </c>
      <c r="L50" s="29" t="str">
        <f>IF(ISERROR(VLOOKUP(I50,'points lookup'!$K$2:$L$16,2,FALSE)),"",VLOOKUP(I50,'points lookup'!$K$2:$L$16,2,FALSE))</f>
        <v/>
      </c>
      <c r="M50" s="30" t="str">
        <f t="shared" si="7"/>
        <v/>
      </c>
      <c r="N50" s="57" t="str">
        <f>IF(ISERROR(LOOKUP(M50,'points lookup'!$Q$2:$R$4)),"",LOOKUP(M50,'points lookup'!$Q$2:$R$4))</f>
        <v/>
      </c>
      <c r="O50" s="56" t="str">
        <f>IF(ISERROR(LOOKUP(M50,'points lookup'!$C$3:$D$26)),"",LOOKUP(M50,'points lookup'!$C$3:$D$26))</f>
        <v/>
      </c>
      <c r="P50" s="12" t="str">
        <f>IF(ISERROR(VLOOKUP($O50,'points lookup'!$D$3:$H$22,3,FALSE)),"",VLOOKUP($O50,'points lookup'!$D$3:$H$22,3,FALSE))</f>
        <v/>
      </c>
      <c r="Q50" s="13" t="str">
        <f>IF(ISERROR(VLOOKUP($O50,'points lookup'!$D$3:$H$22,4,FALSE)),"",VLOOKUP($O50,'points lookup'!$D$3:$H$22,4,FALSE))</f>
        <v/>
      </c>
      <c r="R50" s="122" t="str">
        <f>IF(ISERROR(VLOOKUP($O50,'points lookup'!$D$3:$H$22,5,FALSE)),"",VLOOKUP($O50,'points lookup'!$D$3:$H$22,5,FALSE))</f>
        <v/>
      </c>
      <c r="S50" s="65"/>
      <c r="T50" s="66"/>
      <c r="U50" s="67"/>
      <c r="V50" s="1" t="str">
        <f>IF(ISERROR(IF(ISNUMBER(S50),S50,VLOOKUP(S50,'points lookup'!$O$2:$P$12,2,FALSE))),"",IF(ISNUMBER(S50),S50,VLOOKUP(S50,'points lookup'!$O$2:$P$12,2,FALSE)))</f>
        <v/>
      </c>
      <c r="W50" s="7" t="str">
        <f>IF(ISERROR(IF(ISNUMBER(T50),T50,VLOOKUP(T50,'points lookup'!$O$2:$P$12,2,FALSE))),"",IF(ISNUMBER(T50),T50,VLOOKUP(T50,'points lookup'!$O$2:$P$12,2,FALSE)))</f>
        <v/>
      </c>
      <c r="X50" s="2" t="str">
        <f>IF(ISERROR(IF(ISNUMBER(U50),U50,VLOOKUP(U50,'points lookup'!$O$2:$P$12,2,FALSE))),"",IF(ISNUMBER(U50),U50,VLOOKUP(U50,'points lookup'!$O$2:$P$12,2,FALSE)))</f>
        <v/>
      </c>
      <c r="Y50" s="1" t="str">
        <f t="shared" si="8"/>
        <v/>
      </c>
      <c r="Z50" s="7" t="str">
        <f t="shared" si="0"/>
        <v/>
      </c>
      <c r="AA50" s="2" t="str">
        <f t="shared" si="1"/>
        <v/>
      </c>
      <c r="AB50" s="79" t="str">
        <f>IF(ISERROR(VLOOKUP($O50,'points lookup'!$T$3:$X$26,3,FALSE)),"",VLOOKUP($O50,'points lookup'!$T$3:$X$26,3,FALSE))</f>
        <v/>
      </c>
      <c r="AC50" s="79" t="str">
        <f>IF(ISERROR(VLOOKUP($O50,'points lookup'!$T$3:$X$26,4,FALSE)),"",VLOOKUP($O50,'points lookup'!$T$3:$X$26,4,FALSE))</f>
        <v/>
      </c>
      <c r="AD50" s="79" t="str">
        <f>IF(ISERROR(VLOOKUP($O50,'points lookup'!$T$3:$X$26,5,FALSE)),"",VLOOKUP($O50,'points lookup'!$T$3:$X$26,5,FALSE))</f>
        <v/>
      </c>
      <c r="AE50" s="82" t="str">
        <f t="shared" si="9"/>
        <v/>
      </c>
      <c r="AF50" s="79" t="str">
        <f t="shared" si="2"/>
        <v/>
      </c>
      <c r="AG50" s="83" t="str">
        <f t="shared" si="3"/>
        <v/>
      </c>
      <c r="AH50" s="132" t="str">
        <f t="shared" si="10"/>
        <v/>
      </c>
      <c r="AI50" s="48" t="str">
        <f t="shared" si="11"/>
        <v/>
      </c>
      <c r="AJ50" s="48" t="str">
        <f t="shared" si="12"/>
        <v/>
      </c>
      <c r="AK50" s="49" t="str">
        <f t="shared" si="13"/>
        <v/>
      </c>
      <c r="AL50" s="47" t="str">
        <f t="shared" si="14"/>
        <v/>
      </c>
      <c r="AM50" s="48" t="str">
        <f t="shared" si="15"/>
        <v/>
      </c>
      <c r="AN50" s="48" t="str">
        <f t="shared" si="16"/>
        <v/>
      </c>
      <c r="AO50" s="49" t="str">
        <f t="shared" si="17"/>
        <v/>
      </c>
      <c r="AP50" s="47" t="str">
        <f t="shared" si="18"/>
        <v/>
      </c>
      <c r="AQ50" s="48" t="str">
        <f t="shared" si="19"/>
        <v/>
      </c>
      <c r="AR50" s="48" t="str">
        <f t="shared" si="20"/>
        <v/>
      </c>
      <c r="AS50" s="49" t="str">
        <f t="shared" si="21"/>
        <v/>
      </c>
      <c r="AT50" s="47" t="str">
        <f t="shared" si="22"/>
        <v/>
      </c>
      <c r="AU50" s="48" t="str">
        <f t="shared" si="23"/>
        <v/>
      </c>
      <c r="AV50" s="48" t="str">
        <f t="shared" si="24"/>
        <v/>
      </c>
      <c r="AW50" s="96" t="str">
        <f t="shared" si="25"/>
        <v/>
      </c>
    </row>
    <row r="51" spans="1:49" ht="14.25" customHeight="1" x14ac:dyDescent="0.25">
      <c r="A51" s="94"/>
      <c r="B51" s="10"/>
      <c r="C51" s="15"/>
      <c r="D51" s="15"/>
      <c r="E51" s="15"/>
      <c r="F51" s="15"/>
      <c r="G51" s="27"/>
      <c r="H51" s="25"/>
      <c r="I51" s="25"/>
      <c r="J51" s="28" t="str">
        <f>IF(ISERROR(VLOOKUP(G51,'points lookup'!$K$2:$L$16,2,FALSE)),"",VLOOKUP(G51,'points lookup'!$K$2:$L$16,2,FALSE))</f>
        <v/>
      </c>
      <c r="K51" s="29" t="str">
        <f>IF(ISERROR(VLOOKUP(H51,'points lookup'!$K$2:$L$16,2,FALSE)),"",VLOOKUP(H51,'points lookup'!$K$2:$L$16,2,FALSE))</f>
        <v/>
      </c>
      <c r="L51" s="29" t="str">
        <f>IF(ISERROR(VLOOKUP(I51,'points lookup'!$K$2:$L$16,2,FALSE)),"",VLOOKUP(I51,'points lookup'!$K$2:$L$16,2,FALSE))</f>
        <v/>
      </c>
      <c r="M51" s="30" t="str">
        <f t="shared" si="7"/>
        <v/>
      </c>
      <c r="N51" s="57" t="str">
        <f>IF(ISERROR(LOOKUP(M51,'points lookup'!$Q$2:$R$4)),"",LOOKUP(M51,'points lookup'!$Q$2:$R$4))</f>
        <v/>
      </c>
      <c r="O51" s="56" t="str">
        <f>IF(ISERROR(LOOKUP(M51,'points lookup'!$C$3:$D$26)),"",LOOKUP(M51,'points lookup'!$C$3:$D$26))</f>
        <v/>
      </c>
      <c r="P51" s="12" t="str">
        <f>IF(ISERROR(VLOOKUP($O51,'points lookup'!$D$3:$H$22,3,FALSE)),"",VLOOKUP($O51,'points lookup'!$D$3:$H$22,3,FALSE))</f>
        <v/>
      </c>
      <c r="Q51" s="13" t="str">
        <f>IF(ISERROR(VLOOKUP($O51,'points lookup'!$D$3:$H$22,4,FALSE)),"",VLOOKUP($O51,'points lookup'!$D$3:$H$22,4,FALSE))</f>
        <v/>
      </c>
      <c r="R51" s="122" t="str">
        <f>IF(ISERROR(VLOOKUP($O51,'points lookup'!$D$3:$H$22,5,FALSE)),"",VLOOKUP($O51,'points lookup'!$D$3:$H$22,5,FALSE))</f>
        <v/>
      </c>
      <c r="S51" s="68"/>
      <c r="T51" s="69"/>
      <c r="U51" s="70"/>
      <c r="V51" s="1" t="str">
        <f>IF(ISERROR(IF(ISNUMBER(S51),S51,VLOOKUP(S51,'points lookup'!$O$2:$P$12,2,FALSE))),"",IF(ISNUMBER(S51),S51,VLOOKUP(S51,'points lookup'!$O$2:$P$12,2,FALSE)))</f>
        <v/>
      </c>
      <c r="W51" s="7" t="str">
        <f>IF(ISERROR(IF(ISNUMBER(T51),T51,VLOOKUP(T51,'points lookup'!$O$2:$P$12,2,FALSE))),"",IF(ISNUMBER(T51),T51,VLOOKUP(T51,'points lookup'!$O$2:$P$12,2,FALSE)))</f>
        <v/>
      </c>
      <c r="X51" s="2" t="str">
        <f>IF(ISERROR(IF(ISNUMBER(U51),U51,VLOOKUP(U51,'points lookup'!$O$2:$P$12,2,FALSE))),"",IF(ISNUMBER(U51),U51,VLOOKUP(U51,'points lookup'!$O$2:$P$12,2,FALSE)))</f>
        <v/>
      </c>
      <c r="Y51" s="1" t="str">
        <f t="shared" si="8"/>
        <v/>
      </c>
      <c r="Z51" s="7" t="str">
        <f t="shared" si="0"/>
        <v/>
      </c>
      <c r="AA51" s="2" t="str">
        <f t="shared" si="1"/>
        <v/>
      </c>
      <c r="AB51" s="79" t="str">
        <f>IF(ISERROR(VLOOKUP($O51,'points lookup'!$T$3:$X$26,3,FALSE)),"",VLOOKUP($O51,'points lookup'!$T$3:$X$26,3,FALSE))</f>
        <v/>
      </c>
      <c r="AC51" s="79" t="str">
        <f>IF(ISERROR(VLOOKUP($O51,'points lookup'!$T$3:$X$26,4,FALSE)),"",VLOOKUP($O51,'points lookup'!$T$3:$X$26,4,FALSE))</f>
        <v/>
      </c>
      <c r="AD51" s="79" t="str">
        <f>IF(ISERROR(VLOOKUP($O51,'points lookup'!$T$3:$X$26,5,FALSE)),"",VLOOKUP($O51,'points lookup'!$T$3:$X$26,5,FALSE))</f>
        <v/>
      </c>
      <c r="AE51" s="82" t="str">
        <f t="shared" si="9"/>
        <v/>
      </c>
      <c r="AF51" s="79" t="str">
        <f t="shared" si="2"/>
        <v/>
      </c>
      <c r="AG51" s="83" t="str">
        <f t="shared" si="3"/>
        <v/>
      </c>
      <c r="AH51" s="132" t="str">
        <f t="shared" si="10"/>
        <v/>
      </c>
      <c r="AI51" s="48" t="str">
        <f t="shared" si="11"/>
        <v/>
      </c>
      <c r="AJ51" s="48" t="str">
        <f t="shared" si="12"/>
        <v/>
      </c>
      <c r="AK51" s="49" t="str">
        <f t="shared" si="13"/>
        <v/>
      </c>
      <c r="AL51" s="47" t="str">
        <f t="shared" si="14"/>
        <v/>
      </c>
      <c r="AM51" s="48" t="str">
        <f t="shared" si="15"/>
        <v/>
      </c>
      <c r="AN51" s="48" t="str">
        <f t="shared" si="16"/>
        <v/>
      </c>
      <c r="AO51" s="49" t="str">
        <f t="shared" si="17"/>
        <v/>
      </c>
      <c r="AP51" s="47" t="str">
        <f t="shared" si="18"/>
        <v/>
      </c>
      <c r="AQ51" s="48" t="str">
        <f t="shared" si="19"/>
        <v/>
      </c>
      <c r="AR51" s="48" t="str">
        <f t="shared" si="20"/>
        <v/>
      </c>
      <c r="AS51" s="49" t="str">
        <f t="shared" si="21"/>
        <v/>
      </c>
      <c r="AT51" s="47" t="str">
        <f t="shared" si="22"/>
        <v/>
      </c>
      <c r="AU51" s="48" t="str">
        <f t="shared" si="23"/>
        <v/>
      </c>
      <c r="AV51" s="48" t="str">
        <f t="shared" si="24"/>
        <v/>
      </c>
      <c r="AW51" s="96" t="str">
        <f t="shared" si="25"/>
        <v/>
      </c>
    </row>
    <row r="52" spans="1:49" ht="14.25" customHeight="1" x14ac:dyDescent="0.25">
      <c r="A52" s="94"/>
      <c r="B52" s="14"/>
      <c r="C52" s="15"/>
      <c r="D52" s="15"/>
      <c r="E52" s="15"/>
      <c r="F52" s="15"/>
      <c r="G52" s="27"/>
      <c r="H52" s="25"/>
      <c r="I52" s="25"/>
      <c r="J52" s="28" t="str">
        <f>IF(ISERROR(VLOOKUP(G52,'points lookup'!$K$2:$L$16,2,FALSE)),"",VLOOKUP(G52,'points lookup'!$K$2:$L$16,2,FALSE))</f>
        <v/>
      </c>
      <c r="K52" s="29" t="str">
        <f>IF(ISERROR(VLOOKUP(H52,'points lookup'!$K$2:$L$16,2,FALSE)),"",VLOOKUP(H52,'points lookup'!$K$2:$L$16,2,FALSE))</f>
        <v/>
      </c>
      <c r="L52" s="29" t="str">
        <f>IF(ISERROR(VLOOKUP(I52,'points lookup'!$K$2:$L$16,2,FALSE)),"",VLOOKUP(I52,'points lookup'!$K$2:$L$16,2,FALSE))</f>
        <v/>
      </c>
      <c r="M52" s="30" t="str">
        <f t="shared" si="7"/>
        <v/>
      </c>
      <c r="N52" s="57" t="str">
        <f>IF(ISERROR(LOOKUP(M52,'points lookup'!$Q$2:$R$4)),"",LOOKUP(M52,'points lookup'!$Q$2:$R$4))</f>
        <v/>
      </c>
      <c r="O52" s="56" t="str">
        <f>IF(ISERROR(LOOKUP(M52,'points lookup'!$C$3:$D$26)),"",LOOKUP(M52,'points lookup'!$C$3:$D$26))</f>
        <v/>
      </c>
      <c r="P52" s="12" t="str">
        <f>IF(ISERROR(VLOOKUP($O52,'points lookup'!$D$3:$H$22,3,FALSE)),"",VLOOKUP($O52,'points lookup'!$D$3:$H$22,3,FALSE))</f>
        <v/>
      </c>
      <c r="Q52" s="13" t="str">
        <f>IF(ISERROR(VLOOKUP($O52,'points lookup'!$D$3:$H$22,4,FALSE)),"",VLOOKUP($O52,'points lookup'!$D$3:$H$22,4,FALSE))</f>
        <v/>
      </c>
      <c r="R52" s="122" t="str">
        <f>IF(ISERROR(VLOOKUP($O52,'points lookup'!$D$3:$H$22,5,FALSE)),"",VLOOKUP($O52,'points lookup'!$D$3:$H$22,5,FALSE))</f>
        <v/>
      </c>
      <c r="S52" s="68"/>
      <c r="T52" s="69"/>
      <c r="U52" s="70"/>
      <c r="V52" s="1" t="str">
        <f>IF(ISERROR(IF(ISNUMBER(S52),S52,VLOOKUP(S52,'points lookup'!$O$2:$P$12,2,FALSE))),"",IF(ISNUMBER(S52),S52,VLOOKUP(S52,'points lookup'!$O$2:$P$12,2,FALSE)))</f>
        <v/>
      </c>
      <c r="W52" s="7" t="str">
        <f>IF(ISERROR(IF(ISNUMBER(T52),T52,VLOOKUP(T52,'points lookup'!$O$2:$P$12,2,FALSE))),"",IF(ISNUMBER(T52),T52,VLOOKUP(T52,'points lookup'!$O$2:$P$12,2,FALSE)))</f>
        <v/>
      </c>
      <c r="X52" s="2" t="str">
        <f>IF(ISERROR(IF(ISNUMBER(U52),U52,VLOOKUP(U52,'points lookup'!$O$2:$P$12,2,FALSE))),"",IF(ISNUMBER(U52),U52,VLOOKUP(U52,'points lookup'!$O$2:$P$12,2,FALSE)))</f>
        <v/>
      </c>
      <c r="Y52" s="1" t="str">
        <f t="shared" si="8"/>
        <v/>
      </c>
      <c r="Z52" s="7" t="str">
        <f t="shared" si="0"/>
        <v/>
      </c>
      <c r="AA52" s="2" t="str">
        <f t="shared" si="1"/>
        <v/>
      </c>
      <c r="AB52" s="79" t="str">
        <f>IF(ISERROR(VLOOKUP($O52,'points lookup'!$T$3:$X$26,3,FALSE)),"",VLOOKUP($O52,'points lookup'!$T$3:$X$26,3,FALSE))</f>
        <v/>
      </c>
      <c r="AC52" s="79" t="str">
        <f>IF(ISERROR(VLOOKUP($O52,'points lookup'!$T$3:$X$26,4,FALSE)),"",VLOOKUP($O52,'points lookup'!$T$3:$X$26,4,FALSE))</f>
        <v/>
      </c>
      <c r="AD52" s="79" t="str">
        <f>IF(ISERROR(VLOOKUP($O52,'points lookup'!$T$3:$X$26,5,FALSE)),"",VLOOKUP($O52,'points lookup'!$T$3:$X$26,5,FALSE))</f>
        <v/>
      </c>
      <c r="AE52" s="82" t="str">
        <f t="shared" si="9"/>
        <v/>
      </c>
      <c r="AF52" s="79" t="str">
        <f t="shared" si="2"/>
        <v/>
      </c>
      <c r="AG52" s="83" t="str">
        <f t="shared" si="3"/>
        <v/>
      </c>
      <c r="AH52" s="132" t="str">
        <f t="shared" si="10"/>
        <v/>
      </c>
      <c r="AI52" s="48" t="str">
        <f t="shared" si="11"/>
        <v/>
      </c>
      <c r="AJ52" s="48" t="str">
        <f t="shared" si="12"/>
        <v/>
      </c>
      <c r="AK52" s="49" t="str">
        <f t="shared" si="13"/>
        <v/>
      </c>
      <c r="AL52" s="47" t="str">
        <f t="shared" si="14"/>
        <v/>
      </c>
      <c r="AM52" s="48" t="str">
        <f t="shared" si="15"/>
        <v/>
      </c>
      <c r="AN52" s="48" t="str">
        <f t="shared" si="16"/>
        <v/>
      </c>
      <c r="AO52" s="49" t="str">
        <f t="shared" si="17"/>
        <v/>
      </c>
      <c r="AP52" s="47" t="str">
        <f t="shared" si="18"/>
        <v/>
      </c>
      <c r="AQ52" s="48" t="str">
        <f t="shared" si="19"/>
        <v/>
      </c>
      <c r="AR52" s="48" t="str">
        <f t="shared" si="20"/>
        <v/>
      </c>
      <c r="AS52" s="49" t="str">
        <f t="shared" si="21"/>
        <v/>
      </c>
      <c r="AT52" s="47" t="str">
        <f t="shared" si="22"/>
        <v/>
      </c>
      <c r="AU52" s="48" t="str">
        <f t="shared" si="23"/>
        <v/>
      </c>
      <c r="AV52" s="48" t="str">
        <f t="shared" si="24"/>
        <v/>
      </c>
      <c r="AW52" s="96" t="str">
        <f t="shared" si="25"/>
        <v/>
      </c>
    </row>
    <row r="53" spans="1:49" ht="14.25" customHeight="1" x14ac:dyDescent="0.25">
      <c r="A53" s="94"/>
      <c r="B53" s="10"/>
      <c r="C53" s="15"/>
      <c r="D53" s="15"/>
      <c r="E53" s="15"/>
      <c r="F53" s="15"/>
      <c r="G53" s="27"/>
      <c r="H53" s="25"/>
      <c r="I53" s="25"/>
      <c r="J53" s="28" t="str">
        <f>IF(ISERROR(VLOOKUP(G53,'points lookup'!$K$2:$L$16,2,FALSE)),"",VLOOKUP(G53,'points lookup'!$K$2:$L$16,2,FALSE))</f>
        <v/>
      </c>
      <c r="K53" s="29" t="str">
        <f>IF(ISERROR(VLOOKUP(H53,'points lookup'!$K$2:$L$16,2,FALSE)),"",VLOOKUP(H53,'points lookup'!$K$2:$L$16,2,FALSE))</f>
        <v/>
      </c>
      <c r="L53" s="29" t="str">
        <f>IF(ISERROR(VLOOKUP(I53,'points lookup'!$K$2:$L$16,2,FALSE)),"",VLOOKUP(I53,'points lookup'!$K$2:$L$16,2,FALSE))</f>
        <v/>
      </c>
      <c r="M53" s="30" t="str">
        <f t="shared" si="7"/>
        <v/>
      </c>
      <c r="N53" s="57" t="str">
        <f>IF(ISERROR(LOOKUP(M53,'points lookup'!$Q$2:$R$4)),"",LOOKUP(M53,'points lookup'!$Q$2:$R$4))</f>
        <v/>
      </c>
      <c r="O53" s="56" t="str">
        <f>IF(ISERROR(LOOKUP(M53,'points lookup'!$C$3:$D$26)),"",LOOKUP(M53,'points lookup'!$C$3:$D$26))</f>
        <v/>
      </c>
      <c r="P53" s="12" t="str">
        <f>IF(ISERROR(VLOOKUP($O53,'points lookup'!$D$3:$H$22,3,FALSE)),"",VLOOKUP($O53,'points lookup'!$D$3:$H$22,3,FALSE))</f>
        <v/>
      </c>
      <c r="Q53" s="13" t="str">
        <f>IF(ISERROR(VLOOKUP($O53,'points lookup'!$D$3:$H$22,4,FALSE)),"",VLOOKUP($O53,'points lookup'!$D$3:$H$22,4,FALSE))</f>
        <v/>
      </c>
      <c r="R53" s="122" t="str">
        <f>IF(ISERROR(VLOOKUP($O53,'points lookup'!$D$3:$H$22,5,FALSE)),"",VLOOKUP($O53,'points lookup'!$D$3:$H$22,5,FALSE))</f>
        <v/>
      </c>
      <c r="S53" s="65"/>
      <c r="T53" s="66"/>
      <c r="U53" s="67"/>
      <c r="V53" s="1" t="str">
        <f>IF(ISERROR(IF(ISNUMBER(S53),S53,VLOOKUP(S53,'points lookup'!$O$2:$P$12,2,FALSE))),"",IF(ISNUMBER(S53),S53,VLOOKUP(S53,'points lookup'!$O$2:$P$12,2,FALSE)))</f>
        <v/>
      </c>
      <c r="W53" s="7" t="str">
        <f>IF(ISERROR(IF(ISNUMBER(T53),T53,VLOOKUP(T53,'points lookup'!$O$2:$P$12,2,FALSE))),"",IF(ISNUMBER(T53),T53,VLOOKUP(T53,'points lookup'!$O$2:$P$12,2,FALSE)))</f>
        <v/>
      </c>
      <c r="X53" s="2" t="str">
        <f>IF(ISERROR(IF(ISNUMBER(U53),U53,VLOOKUP(U53,'points lookup'!$O$2:$P$12,2,FALSE))),"",IF(ISNUMBER(U53),U53,VLOOKUP(U53,'points lookup'!$O$2:$P$12,2,FALSE)))</f>
        <v/>
      </c>
      <c r="Y53" s="1" t="str">
        <f t="shared" si="8"/>
        <v/>
      </c>
      <c r="Z53" s="7" t="str">
        <f t="shared" si="0"/>
        <v/>
      </c>
      <c r="AA53" s="2" t="str">
        <f t="shared" si="1"/>
        <v/>
      </c>
      <c r="AB53" s="79" t="str">
        <f>IF(ISERROR(VLOOKUP($O53,'points lookup'!$T$3:$X$26,3,FALSE)),"",VLOOKUP($O53,'points lookup'!$T$3:$X$26,3,FALSE))</f>
        <v/>
      </c>
      <c r="AC53" s="79" t="str">
        <f>IF(ISERROR(VLOOKUP($O53,'points lookup'!$T$3:$X$26,4,FALSE)),"",VLOOKUP($O53,'points lookup'!$T$3:$X$26,4,FALSE))</f>
        <v/>
      </c>
      <c r="AD53" s="79" t="str">
        <f>IF(ISERROR(VLOOKUP($O53,'points lookup'!$T$3:$X$26,5,FALSE)),"",VLOOKUP($O53,'points lookup'!$T$3:$X$26,5,FALSE))</f>
        <v/>
      </c>
      <c r="AE53" s="82" t="str">
        <f t="shared" si="9"/>
        <v/>
      </c>
      <c r="AF53" s="79" t="str">
        <f t="shared" si="2"/>
        <v/>
      </c>
      <c r="AG53" s="83" t="str">
        <f t="shared" si="3"/>
        <v/>
      </c>
      <c r="AH53" s="132" t="str">
        <f t="shared" si="10"/>
        <v/>
      </c>
      <c r="AI53" s="48" t="str">
        <f t="shared" si="11"/>
        <v/>
      </c>
      <c r="AJ53" s="48" t="str">
        <f t="shared" si="12"/>
        <v/>
      </c>
      <c r="AK53" s="49" t="str">
        <f t="shared" si="13"/>
        <v/>
      </c>
      <c r="AL53" s="47" t="str">
        <f t="shared" si="14"/>
        <v/>
      </c>
      <c r="AM53" s="48" t="str">
        <f t="shared" si="15"/>
        <v/>
      </c>
      <c r="AN53" s="48" t="str">
        <f t="shared" si="16"/>
        <v/>
      </c>
      <c r="AO53" s="49" t="str">
        <f t="shared" si="17"/>
        <v/>
      </c>
      <c r="AP53" s="47" t="str">
        <f t="shared" si="18"/>
        <v/>
      </c>
      <c r="AQ53" s="48" t="str">
        <f t="shared" si="19"/>
        <v/>
      </c>
      <c r="AR53" s="48" t="str">
        <f t="shared" si="20"/>
        <v/>
      </c>
      <c r="AS53" s="49" t="str">
        <f t="shared" si="21"/>
        <v/>
      </c>
      <c r="AT53" s="47" t="str">
        <f t="shared" si="22"/>
        <v/>
      </c>
      <c r="AU53" s="48" t="str">
        <f t="shared" si="23"/>
        <v/>
      </c>
      <c r="AV53" s="48" t="str">
        <f t="shared" si="24"/>
        <v/>
      </c>
      <c r="AW53" s="96" t="str">
        <f t="shared" si="25"/>
        <v/>
      </c>
    </row>
    <row r="54" spans="1:49" ht="14.25" customHeight="1" x14ac:dyDescent="0.25">
      <c r="A54" s="94"/>
      <c r="B54" s="14"/>
      <c r="C54" s="15"/>
      <c r="D54" s="15"/>
      <c r="E54" s="15"/>
      <c r="F54" s="15"/>
      <c r="G54" s="27"/>
      <c r="H54" s="25"/>
      <c r="I54" s="25"/>
      <c r="J54" s="28" t="str">
        <f>IF(ISERROR(VLOOKUP(G54,'points lookup'!$K$2:$L$16,2,FALSE)),"",VLOOKUP(G54,'points lookup'!$K$2:$L$16,2,FALSE))</f>
        <v/>
      </c>
      <c r="K54" s="29" t="str">
        <f>IF(ISERROR(VLOOKUP(H54,'points lookup'!$K$2:$L$16,2,FALSE)),"",VLOOKUP(H54,'points lookup'!$K$2:$L$16,2,FALSE))</f>
        <v/>
      </c>
      <c r="L54" s="29" t="str">
        <f>IF(ISERROR(VLOOKUP(I54,'points lookup'!$K$2:$L$16,2,FALSE)),"",VLOOKUP(I54,'points lookup'!$K$2:$L$16,2,FALSE))</f>
        <v/>
      </c>
      <c r="M54" s="30" t="str">
        <f t="shared" si="7"/>
        <v/>
      </c>
      <c r="N54" s="57" t="str">
        <f>IF(ISERROR(LOOKUP(M54,'points lookup'!$Q$2:$R$4)),"",LOOKUP(M54,'points lookup'!$Q$2:$R$4))</f>
        <v/>
      </c>
      <c r="O54" s="56" t="str">
        <f>IF(ISERROR(LOOKUP(M54,'points lookup'!$C$3:$D$26)),"",LOOKUP(M54,'points lookup'!$C$3:$D$26))</f>
        <v/>
      </c>
      <c r="P54" s="12" t="str">
        <f>IF(ISERROR(VLOOKUP($O54,'points lookup'!$D$3:$H$22,3,FALSE)),"",VLOOKUP($O54,'points lookup'!$D$3:$H$22,3,FALSE))</f>
        <v/>
      </c>
      <c r="Q54" s="13" t="str">
        <f>IF(ISERROR(VLOOKUP($O54,'points lookup'!$D$3:$H$22,4,FALSE)),"",VLOOKUP($O54,'points lookup'!$D$3:$H$22,4,FALSE))</f>
        <v/>
      </c>
      <c r="R54" s="122" t="str">
        <f>IF(ISERROR(VLOOKUP($O54,'points lookup'!$D$3:$H$22,5,FALSE)),"",VLOOKUP($O54,'points lookup'!$D$3:$H$22,5,FALSE))</f>
        <v/>
      </c>
      <c r="S54" s="68"/>
      <c r="T54" s="69"/>
      <c r="U54" s="70"/>
      <c r="V54" s="1" t="str">
        <f>IF(ISERROR(IF(ISNUMBER(S54),S54,VLOOKUP(S54,'points lookup'!$O$2:$P$12,2,FALSE))),"",IF(ISNUMBER(S54),S54,VLOOKUP(S54,'points lookup'!$O$2:$P$12,2,FALSE)))</f>
        <v/>
      </c>
      <c r="W54" s="7" t="str">
        <f>IF(ISERROR(IF(ISNUMBER(T54),T54,VLOOKUP(T54,'points lookup'!$O$2:$P$12,2,FALSE))),"",IF(ISNUMBER(T54),T54,VLOOKUP(T54,'points lookup'!$O$2:$P$12,2,FALSE)))</f>
        <v/>
      </c>
      <c r="X54" s="2" t="str">
        <f>IF(ISERROR(IF(ISNUMBER(U54),U54,VLOOKUP(U54,'points lookup'!$O$2:$P$12,2,FALSE))),"",IF(ISNUMBER(U54),U54,VLOOKUP(U54,'points lookup'!$O$2:$P$12,2,FALSE)))</f>
        <v/>
      </c>
      <c r="Y54" s="1" t="str">
        <f t="shared" si="8"/>
        <v/>
      </c>
      <c r="Z54" s="7" t="str">
        <f t="shared" si="0"/>
        <v/>
      </c>
      <c r="AA54" s="2" t="str">
        <f t="shared" si="1"/>
        <v/>
      </c>
      <c r="AB54" s="79" t="str">
        <f>IF(ISERROR(VLOOKUP($O54,'points lookup'!$T$3:$X$26,3,FALSE)),"",VLOOKUP($O54,'points lookup'!$T$3:$X$26,3,FALSE))</f>
        <v/>
      </c>
      <c r="AC54" s="79" t="str">
        <f>IF(ISERROR(VLOOKUP($O54,'points lookup'!$T$3:$X$26,4,FALSE)),"",VLOOKUP($O54,'points lookup'!$T$3:$X$26,4,FALSE))</f>
        <v/>
      </c>
      <c r="AD54" s="79" t="str">
        <f>IF(ISERROR(VLOOKUP($O54,'points lookup'!$T$3:$X$26,5,FALSE)),"",VLOOKUP($O54,'points lookup'!$T$3:$X$26,5,FALSE))</f>
        <v/>
      </c>
      <c r="AE54" s="82" t="str">
        <f t="shared" si="9"/>
        <v/>
      </c>
      <c r="AF54" s="79" t="str">
        <f t="shared" si="2"/>
        <v/>
      </c>
      <c r="AG54" s="83" t="str">
        <f t="shared" si="3"/>
        <v/>
      </c>
      <c r="AH54" s="132" t="str">
        <f t="shared" si="10"/>
        <v/>
      </c>
      <c r="AI54" s="48" t="str">
        <f t="shared" si="11"/>
        <v/>
      </c>
      <c r="AJ54" s="48" t="str">
        <f t="shared" si="12"/>
        <v/>
      </c>
      <c r="AK54" s="49" t="str">
        <f t="shared" si="13"/>
        <v/>
      </c>
      <c r="AL54" s="47" t="str">
        <f t="shared" si="14"/>
        <v/>
      </c>
      <c r="AM54" s="48" t="str">
        <f t="shared" si="15"/>
        <v/>
      </c>
      <c r="AN54" s="48" t="str">
        <f t="shared" si="16"/>
        <v/>
      </c>
      <c r="AO54" s="49" t="str">
        <f t="shared" si="17"/>
        <v/>
      </c>
      <c r="AP54" s="47" t="str">
        <f t="shared" si="18"/>
        <v/>
      </c>
      <c r="AQ54" s="48" t="str">
        <f t="shared" si="19"/>
        <v/>
      </c>
      <c r="AR54" s="48" t="str">
        <f t="shared" si="20"/>
        <v/>
      </c>
      <c r="AS54" s="49" t="str">
        <f t="shared" si="21"/>
        <v/>
      </c>
      <c r="AT54" s="47" t="str">
        <f t="shared" si="22"/>
        <v/>
      </c>
      <c r="AU54" s="48" t="str">
        <f t="shared" si="23"/>
        <v/>
      </c>
      <c r="AV54" s="48" t="str">
        <f t="shared" si="24"/>
        <v/>
      </c>
      <c r="AW54" s="96" t="str">
        <f t="shared" si="25"/>
        <v/>
      </c>
    </row>
    <row r="55" spans="1:49" ht="14.25" customHeight="1" x14ac:dyDescent="0.25">
      <c r="A55" s="94"/>
      <c r="B55" s="10"/>
      <c r="C55" s="11"/>
      <c r="D55" s="11"/>
      <c r="E55" s="11"/>
      <c r="F55" s="11"/>
      <c r="G55" s="26"/>
      <c r="H55" s="24"/>
      <c r="I55" s="24"/>
      <c r="J55" s="28" t="str">
        <f>IF(ISERROR(VLOOKUP(G55,'points lookup'!$K$2:$L$16,2,FALSE)),"",VLOOKUP(G55,'points lookup'!$K$2:$L$16,2,FALSE))</f>
        <v/>
      </c>
      <c r="K55" s="29" t="str">
        <f>IF(ISERROR(VLOOKUP(H55,'points lookup'!$K$2:$L$16,2,FALSE)),"",VLOOKUP(H55,'points lookup'!$K$2:$L$16,2,FALSE))</f>
        <v/>
      </c>
      <c r="L55" s="29" t="str">
        <f>IF(ISERROR(VLOOKUP(I55,'points lookup'!$K$2:$L$16,2,FALSE)),"",VLOOKUP(I55,'points lookup'!$K$2:$L$16,2,FALSE))</f>
        <v/>
      </c>
      <c r="M55" s="30" t="str">
        <f t="shared" si="7"/>
        <v/>
      </c>
      <c r="N55" s="57" t="str">
        <f>IF(ISERROR(LOOKUP(M55,'points lookup'!$Q$2:$R$4)),"",LOOKUP(M55,'points lookup'!$Q$2:$R$4))</f>
        <v/>
      </c>
      <c r="O55" s="56" t="str">
        <f>IF(ISERROR(LOOKUP(M55,'points lookup'!$C$3:$D$26)),"",LOOKUP(M55,'points lookup'!$C$3:$D$26))</f>
        <v/>
      </c>
      <c r="P55" s="12" t="str">
        <f>IF(ISERROR(VLOOKUP($O55,'points lookup'!$D$3:$H$22,3,FALSE)),"",VLOOKUP($O55,'points lookup'!$D$3:$H$22,3,FALSE))</f>
        <v/>
      </c>
      <c r="Q55" s="13" t="str">
        <f>IF(ISERROR(VLOOKUP($O55,'points lookup'!$D$3:$H$22,4,FALSE)),"",VLOOKUP($O55,'points lookup'!$D$3:$H$22,4,FALSE))</f>
        <v/>
      </c>
      <c r="R55" s="122" t="str">
        <f>IF(ISERROR(VLOOKUP($O55,'points lookup'!$D$3:$H$22,5,FALSE)),"",VLOOKUP($O55,'points lookup'!$D$3:$H$22,5,FALSE))</f>
        <v/>
      </c>
      <c r="S55" s="68"/>
      <c r="T55" s="69"/>
      <c r="U55" s="70"/>
      <c r="V55" s="1" t="str">
        <f>IF(ISERROR(IF(ISNUMBER(S55),S55,VLOOKUP(S55,'points lookup'!$O$2:$P$12,2,FALSE))),"",IF(ISNUMBER(S55),S55,VLOOKUP(S55,'points lookup'!$O$2:$P$12,2,FALSE)))</f>
        <v/>
      </c>
      <c r="W55" s="7" t="str">
        <f>IF(ISERROR(IF(ISNUMBER(T55),T55,VLOOKUP(T55,'points lookup'!$O$2:$P$12,2,FALSE))),"",IF(ISNUMBER(T55),T55,VLOOKUP(T55,'points lookup'!$O$2:$P$12,2,FALSE)))</f>
        <v/>
      </c>
      <c r="X55" s="2" t="str">
        <f>IF(ISERROR(IF(ISNUMBER(U55),U55,VLOOKUP(U55,'points lookup'!$O$2:$P$12,2,FALSE))),"",IF(ISNUMBER(U55),U55,VLOOKUP(U55,'points lookup'!$O$2:$P$12,2,FALSE)))</f>
        <v/>
      </c>
      <c r="Y55" s="1" t="str">
        <f t="shared" si="8"/>
        <v/>
      </c>
      <c r="Z55" s="7" t="str">
        <f t="shared" si="0"/>
        <v/>
      </c>
      <c r="AA55" s="2" t="str">
        <f t="shared" si="1"/>
        <v/>
      </c>
      <c r="AB55" s="79" t="str">
        <f>IF(ISERROR(VLOOKUP($O55,'points lookup'!$T$3:$X$26,3,FALSE)),"",VLOOKUP($O55,'points lookup'!$T$3:$X$26,3,FALSE))</f>
        <v/>
      </c>
      <c r="AC55" s="79" t="str">
        <f>IF(ISERROR(VLOOKUP($O55,'points lookup'!$T$3:$X$26,4,FALSE)),"",VLOOKUP($O55,'points lookup'!$T$3:$X$26,4,FALSE))</f>
        <v/>
      </c>
      <c r="AD55" s="79" t="str">
        <f>IF(ISERROR(VLOOKUP($O55,'points lookup'!$T$3:$X$26,5,FALSE)),"",VLOOKUP($O55,'points lookup'!$T$3:$X$26,5,FALSE))</f>
        <v/>
      </c>
      <c r="AE55" s="82" t="str">
        <f t="shared" si="9"/>
        <v/>
      </c>
      <c r="AF55" s="79" t="str">
        <f t="shared" si="2"/>
        <v/>
      </c>
      <c r="AG55" s="83" t="str">
        <f t="shared" si="3"/>
        <v/>
      </c>
      <c r="AH55" s="132" t="str">
        <f t="shared" si="10"/>
        <v/>
      </c>
      <c r="AI55" s="48" t="str">
        <f t="shared" si="11"/>
        <v/>
      </c>
      <c r="AJ55" s="48" t="str">
        <f t="shared" si="12"/>
        <v/>
      </c>
      <c r="AK55" s="49" t="str">
        <f t="shared" si="13"/>
        <v/>
      </c>
      <c r="AL55" s="47" t="str">
        <f t="shared" si="14"/>
        <v/>
      </c>
      <c r="AM55" s="48" t="str">
        <f t="shared" si="15"/>
        <v/>
      </c>
      <c r="AN55" s="48" t="str">
        <f t="shared" si="16"/>
        <v/>
      </c>
      <c r="AO55" s="49" t="str">
        <f t="shared" si="17"/>
        <v/>
      </c>
      <c r="AP55" s="47" t="str">
        <f t="shared" si="18"/>
        <v/>
      </c>
      <c r="AQ55" s="48" t="str">
        <f t="shared" si="19"/>
        <v/>
      </c>
      <c r="AR55" s="48" t="str">
        <f t="shared" si="20"/>
        <v/>
      </c>
      <c r="AS55" s="49" t="str">
        <f t="shared" si="21"/>
        <v/>
      </c>
      <c r="AT55" s="47" t="str">
        <f t="shared" si="22"/>
        <v/>
      </c>
      <c r="AU55" s="48" t="str">
        <f t="shared" si="23"/>
        <v/>
      </c>
      <c r="AV55" s="48" t="str">
        <f t="shared" si="24"/>
        <v/>
      </c>
      <c r="AW55" s="96" t="str">
        <f t="shared" si="25"/>
        <v/>
      </c>
    </row>
    <row r="56" spans="1:49" ht="14.25" customHeight="1" x14ac:dyDescent="0.25">
      <c r="A56" s="94"/>
      <c r="B56" s="14"/>
      <c r="C56" s="15"/>
      <c r="D56" s="15"/>
      <c r="E56" s="15"/>
      <c r="F56" s="15"/>
      <c r="G56" s="27"/>
      <c r="H56" s="25"/>
      <c r="I56" s="25"/>
      <c r="J56" s="28" t="str">
        <f>IF(ISERROR(VLOOKUP(G56,'points lookup'!$K$2:$L$16,2,FALSE)),"",VLOOKUP(G56,'points lookup'!$K$2:$L$16,2,FALSE))</f>
        <v/>
      </c>
      <c r="K56" s="29" t="str">
        <f>IF(ISERROR(VLOOKUP(H56,'points lookup'!$K$2:$L$16,2,FALSE)),"",VLOOKUP(H56,'points lookup'!$K$2:$L$16,2,FALSE))</f>
        <v/>
      </c>
      <c r="L56" s="29" t="str">
        <f>IF(ISERROR(VLOOKUP(I56,'points lookup'!$K$2:$L$16,2,FALSE)),"",VLOOKUP(I56,'points lookup'!$K$2:$L$16,2,FALSE))</f>
        <v/>
      </c>
      <c r="M56" s="30" t="str">
        <f t="shared" si="7"/>
        <v/>
      </c>
      <c r="N56" s="57" t="str">
        <f>IF(ISERROR(LOOKUP(M56,'points lookup'!$Q$2:$R$4)),"",LOOKUP(M56,'points lookup'!$Q$2:$R$4))</f>
        <v/>
      </c>
      <c r="O56" s="56" t="str">
        <f>IF(ISERROR(LOOKUP(M56,'points lookup'!$C$3:$D$26)),"",LOOKUP(M56,'points lookup'!$C$3:$D$26))</f>
        <v/>
      </c>
      <c r="P56" s="12" t="str">
        <f>IF(ISERROR(VLOOKUP($O56,'points lookup'!$D$3:$H$22,3,FALSE)),"",VLOOKUP($O56,'points lookup'!$D$3:$H$22,3,FALSE))</f>
        <v/>
      </c>
      <c r="Q56" s="13" t="str">
        <f>IF(ISERROR(VLOOKUP($O56,'points lookup'!$D$3:$H$22,4,FALSE)),"",VLOOKUP($O56,'points lookup'!$D$3:$H$22,4,FALSE))</f>
        <v/>
      </c>
      <c r="R56" s="122" t="str">
        <f>IF(ISERROR(VLOOKUP($O56,'points lookup'!$D$3:$H$22,5,FALSE)),"",VLOOKUP($O56,'points lookup'!$D$3:$H$22,5,FALSE))</f>
        <v/>
      </c>
      <c r="S56" s="65"/>
      <c r="T56" s="66"/>
      <c r="U56" s="67"/>
      <c r="V56" s="1" t="str">
        <f>IF(ISERROR(IF(ISNUMBER(S56),S56,VLOOKUP(S56,'points lookup'!$O$2:$P$12,2,FALSE))),"",IF(ISNUMBER(S56),S56,VLOOKUP(S56,'points lookup'!$O$2:$P$12,2,FALSE)))</f>
        <v/>
      </c>
      <c r="W56" s="7" t="str">
        <f>IF(ISERROR(IF(ISNUMBER(T56),T56,VLOOKUP(T56,'points lookup'!$O$2:$P$12,2,FALSE))),"",IF(ISNUMBER(T56),T56,VLOOKUP(T56,'points lookup'!$O$2:$P$12,2,FALSE)))</f>
        <v/>
      </c>
      <c r="X56" s="2" t="str">
        <f>IF(ISERROR(IF(ISNUMBER(U56),U56,VLOOKUP(U56,'points lookup'!$O$2:$P$12,2,FALSE))),"",IF(ISNUMBER(U56),U56,VLOOKUP(U56,'points lookup'!$O$2:$P$12,2,FALSE)))</f>
        <v/>
      </c>
      <c r="Y56" s="1" t="str">
        <f t="shared" si="8"/>
        <v/>
      </c>
      <c r="Z56" s="7" t="str">
        <f t="shared" si="0"/>
        <v/>
      </c>
      <c r="AA56" s="2" t="str">
        <f t="shared" si="1"/>
        <v/>
      </c>
      <c r="AB56" s="79" t="str">
        <f>IF(ISERROR(VLOOKUP($O56,'points lookup'!$T$3:$X$26,3,FALSE)),"",VLOOKUP($O56,'points lookup'!$T$3:$X$26,3,FALSE))</f>
        <v/>
      </c>
      <c r="AC56" s="79" t="str">
        <f>IF(ISERROR(VLOOKUP($O56,'points lookup'!$T$3:$X$26,4,FALSE)),"",VLOOKUP($O56,'points lookup'!$T$3:$X$26,4,FALSE))</f>
        <v/>
      </c>
      <c r="AD56" s="79" t="str">
        <f>IF(ISERROR(VLOOKUP($O56,'points lookup'!$T$3:$X$26,5,FALSE)),"",VLOOKUP($O56,'points lookup'!$T$3:$X$26,5,FALSE))</f>
        <v/>
      </c>
      <c r="AE56" s="82" t="str">
        <f t="shared" si="9"/>
        <v/>
      </c>
      <c r="AF56" s="79" t="str">
        <f t="shared" si="2"/>
        <v/>
      </c>
      <c r="AG56" s="83" t="str">
        <f t="shared" si="3"/>
        <v/>
      </c>
      <c r="AH56" s="132" t="str">
        <f t="shared" si="10"/>
        <v/>
      </c>
      <c r="AI56" s="48" t="str">
        <f t="shared" si="11"/>
        <v/>
      </c>
      <c r="AJ56" s="48" t="str">
        <f t="shared" si="12"/>
        <v/>
      </c>
      <c r="AK56" s="49" t="str">
        <f t="shared" si="13"/>
        <v/>
      </c>
      <c r="AL56" s="47" t="str">
        <f t="shared" si="14"/>
        <v/>
      </c>
      <c r="AM56" s="48" t="str">
        <f t="shared" si="15"/>
        <v/>
      </c>
      <c r="AN56" s="48" t="str">
        <f t="shared" si="16"/>
        <v/>
      </c>
      <c r="AO56" s="49" t="str">
        <f t="shared" si="17"/>
        <v/>
      </c>
      <c r="AP56" s="47" t="str">
        <f t="shared" si="18"/>
        <v/>
      </c>
      <c r="AQ56" s="48" t="str">
        <f t="shared" si="19"/>
        <v/>
      </c>
      <c r="AR56" s="48" t="str">
        <f t="shared" si="20"/>
        <v/>
      </c>
      <c r="AS56" s="49" t="str">
        <f t="shared" si="21"/>
        <v/>
      </c>
      <c r="AT56" s="47" t="str">
        <f t="shared" si="22"/>
        <v/>
      </c>
      <c r="AU56" s="48" t="str">
        <f t="shared" si="23"/>
        <v/>
      </c>
      <c r="AV56" s="48" t="str">
        <f t="shared" si="24"/>
        <v/>
      </c>
      <c r="AW56" s="96" t="str">
        <f t="shared" si="25"/>
        <v/>
      </c>
    </row>
    <row r="57" spans="1:49" ht="14.25" customHeight="1" x14ac:dyDescent="0.25">
      <c r="A57" s="94"/>
      <c r="B57" s="10"/>
      <c r="C57" s="15"/>
      <c r="D57" s="15"/>
      <c r="E57" s="15"/>
      <c r="F57" s="15"/>
      <c r="G57" s="27"/>
      <c r="H57" s="25"/>
      <c r="I57" s="25"/>
      <c r="J57" s="28" t="str">
        <f>IF(ISERROR(VLOOKUP(G57,'points lookup'!$K$2:$L$16,2,FALSE)),"",VLOOKUP(G57,'points lookup'!$K$2:$L$16,2,FALSE))</f>
        <v/>
      </c>
      <c r="K57" s="29" t="str">
        <f>IF(ISERROR(VLOOKUP(H57,'points lookup'!$K$2:$L$16,2,FALSE)),"",VLOOKUP(H57,'points lookup'!$K$2:$L$16,2,FALSE))</f>
        <v/>
      </c>
      <c r="L57" s="29" t="str">
        <f>IF(ISERROR(VLOOKUP(I57,'points lookup'!$K$2:$L$16,2,FALSE)),"",VLOOKUP(I57,'points lookup'!$K$2:$L$16,2,FALSE))</f>
        <v/>
      </c>
      <c r="M57" s="30" t="str">
        <f t="shared" si="7"/>
        <v/>
      </c>
      <c r="N57" s="57" t="str">
        <f>IF(ISERROR(LOOKUP(M57,'points lookup'!$Q$2:$R$4)),"",LOOKUP(M57,'points lookup'!$Q$2:$R$4))</f>
        <v/>
      </c>
      <c r="O57" s="56" t="str">
        <f>IF(ISERROR(LOOKUP(M57,'points lookup'!$C$3:$D$26)),"",LOOKUP(M57,'points lookup'!$C$3:$D$26))</f>
        <v/>
      </c>
      <c r="P57" s="12" t="str">
        <f>IF(ISERROR(VLOOKUP($O57,'points lookup'!$D$3:$H$22,3,FALSE)),"",VLOOKUP($O57,'points lookup'!$D$3:$H$22,3,FALSE))</f>
        <v/>
      </c>
      <c r="Q57" s="13" t="str">
        <f>IF(ISERROR(VLOOKUP($O57,'points lookup'!$D$3:$H$22,4,FALSE)),"",VLOOKUP($O57,'points lookup'!$D$3:$H$22,4,FALSE))</f>
        <v/>
      </c>
      <c r="R57" s="122" t="str">
        <f>IF(ISERROR(VLOOKUP($O57,'points lookup'!$D$3:$H$22,5,FALSE)),"",VLOOKUP($O57,'points lookup'!$D$3:$H$22,5,FALSE))</f>
        <v/>
      </c>
      <c r="S57" s="68"/>
      <c r="T57" s="69"/>
      <c r="U57" s="70"/>
      <c r="V57" s="1" t="str">
        <f>IF(ISERROR(IF(ISNUMBER(S57),S57,VLOOKUP(S57,'points lookup'!$O$2:$P$12,2,FALSE))),"",IF(ISNUMBER(S57),S57,VLOOKUP(S57,'points lookup'!$O$2:$P$12,2,FALSE)))</f>
        <v/>
      </c>
      <c r="W57" s="7" t="str">
        <f>IF(ISERROR(IF(ISNUMBER(T57),T57,VLOOKUP(T57,'points lookup'!$O$2:$P$12,2,FALSE))),"",IF(ISNUMBER(T57),T57,VLOOKUP(T57,'points lookup'!$O$2:$P$12,2,FALSE)))</f>
        <v/>
      </c>
      <c r="X57" s="2" t="str">
        <f>IF(ISERROR(IF(ISNUMBER(U57),U57,VLOOKUP(U57,'points lookup'!$O$2:$P$12,2,FALSE))),"",IF(ISNUMBER(U57),U57,VLOOKUP(U57,'points lookup'!$O$2:$P$12,2,FALSE)))</f>
        <v/>
      </c>
      <c r="Y57" s="1" t="str">
        <f t="shared" si="8"/>
        <v/>
      </c>
      <c r="Z57" s="7" t="str">
        <f t="shared" si="0"/>
        <v/>
      </c>
      <c r="AA57" s="2" t="str">
        <f t="shared" si="1"/>
        <v/>
      </c>
      <c r="AB57" s="79" t="str">
        <f>IF(ISERROR(VLOOKUP($O57,'points lookup'!$T$3:$X$26,3,FALSE)),"",VLOOKUP($O57,'points lookup'!$T$3:$X$26,3,FALSE))</f>
        <v/>
      </c>
      <c r="AC57" s="79" t="str">
        <f>IF(ISERROR(VLOOKUP($O57,'points lookup'!$T$3:$X$26,4,FALSE)),"",VLOOKUP($O57,'points lookup'!$T$3:$X$26,4,FALSE))</f>
        <v/>
      </c>
      <c r="AD57" s="79" t="str">
        <f>IF(ISERROR(VLOOKUP($O57,'points lookup'!$T$3:$X$26,5,FALSE)),"",VLOOKUP($O57,'points lookup'!$T$3:$X$26,5,FALSE))</f>
        <v/>
      </c>
      <c r="AE57" s="82" t="str">
        <f t="shared" si="9"/>
        <v/>
      </c>
      <c r="AF57" s="79" t="str">
        <f t="shared" si="2"/>
        <v/>
      </c>
      <c r="AG57" s="83" t="str">
        <f t="shared" si="3"/>
        <v/>
      </c>
      <c r="AH57" s="132" t="str">
        <f t="shared" si="10"/>
        <v/>
      </c>
      <c r="AI57" s="48" t="str">
        <f t="shared" si="11"/>
        <v/>
      </c>
      <c r="AJ57" s="48" t="str">
        <f t="shared" si="12"/>
        <v/>
      </c>
      <c r="AK57" s="49" t="str">
        <f t="shared" si="13"/>
        <v/>
      </c>
      <c r="AL57" s="47" t="str">
        <f t="shared" si="14"/>
        <v/>
      </c>
      <c r="AM57" s="48" t="str">
        <f t="shared" si="15"/>
        <v/>
      </c>
      <c r="AN57" s="48" t="str">
        <f t="shared" si="16"/>
        <v/>
      </c>
      <c r="AO57" s="49" t="str">
        <f t="shared" si="17"/>
        <v/>
      </c>
      <c r="AP57" s="47" t="str">
        <f t="shared" si="18"/>
        <v/>
      </c>
      <c r="AQ57" s="48" t="str">
        <f t="shared" si="19"/>
        <v/>
      </c>
      <c r="AR57" s="48" t="str">
        <f t="shared" si="20"/>
        <v/>
      </c>
      <c r="AS57" s="49" t="str">
        <f t="shared" si="21"/>
        <v/>
      </c>
      <c r="AT57" s="47" t="str">
        <f t="shared" si="22"/>
        <v/>
      </c>
      <c r="AU57" s="48" t="str">
        <f t="shared" si="23"/>
        <v/>
      </c>
      <c r="AV57" s="48" t="str">
        <f t="shared" si="24"/>
        <v/>
      </c>
      <c r="AW57" s="96" t="str">
        <f t="shared" si="25"/>
        <v/>
      </c>
    </row>
    <row r="58" spans="1:49" ht="14.25" customHeight="1" x14ac:dyDescent="0.25">
      <c r="A58" s="94"/>
      <c r="B58" s="14"/>
      <c r="C58" s="15"/>
      <c r="D58" s="15"/>
      <c r="E58" s="15"/>
      <c r="F58" s="15"/>
      <c r="G58" s="27"/>
      <c r="H58" s="25"/>
      <c r="I58" s="25"/>
      <c r="J58" s="28" t="str">
        <f>IF(ISERROR(VLOOKUP(G58,'points lookup'!$K$2:$L$16,2,FALSE)),"",VLOOKUP(G58,'points lookup'!$K$2:$L$16,2,FALSE))</f>
        <v/>
      </c>
      <c r="K58" s="29" t="str">
        <f>IF(ISERROR(VLOOKUP(H58,'points lookup'!$K$2:$L$16,2,FALSE)),"",VLOOKUP(H58,'points lookup'!$K$2:$L$16,2,FALSE))</f>
        <v/>
      </c>
      <c r="L58" s="29" t="str">
        <f>IF(ISERROR(VLOOKUP(I58,'points lookup'!$K$2:$L$16,2,FALSE)),"",VLOOKUP(I58,'points lookup'!$K$2:$L$16,2,FALSE))</f>
        <v/>
      </c>
      <c r="M58" s="30" t="str">
        <f t="shared" si="7"/>
        <v/>
      </c>
      <c r="N58" s="57" t="str">
        <f>IF(ISERROR(LOOKUP(M58,'points lookup'!$Q$2:$R$4)),"",LOOKUP(M58,'points lookup'!$Q$2:$R$4))</f>
        <v/>
      </c>
      <c r="O58" s="56" t="str">
        <f>IF(ISERROR(LOOKUP(M58,'points lookup'!$C$3:$D$26)),"",LOOKUP(M58,'points lookup'!$C$3:$D$26))</f>
        <v/>
      </c>
      <c r="P58" s="12" t="str">
        <f>IF(ISERROR(VLOOKUP($O58,'points lookup'!$D$3:$H$22,3,FALSE)),"",VLOOKUP($O58,'points lookup'!$D$3:$H$22,3,FALSE))</f>
        <v/>
      </c>
      <c r="Q58" s="13" t="str">
        <f>IF(ISERROR(VLOOKUP($O58,'points lookup'!$D$3:$H$22,4,FALSE)),"",VLOOKUP($O58,'points lookup'!$D$3:$H$22,4,FALSE))</f>
        <v/>
      </c>
      <c r="R58" s="122" t="str">
        <f>IF(ISERROR(VLOOKUP($O58,'points lookup'!$D$3:$H$22,5,FALSE)),"",VLOOKUP($O58,'points lookup'!$D$3:$H$22,5,FALSE))</f>
        <v/>
      </c>
      <c r="S58" s="68"/>
      <c r="T58" s="69"/>
      <c r="U58" s="70"/>
      <c r="V58" s="1" t="str">
        <f>IF(ISERROR(IF(ISNUMBER(S58),S58,VLOOKUP(S58,'points lookup'!$O$2:$P$12,2,FALSE))),"",IF(ISNUMBER(S58),S58,VLOOKUP(S58,'points lookup'!$O$2:$P$12,2,FALSE)))</f>
        <v/>
      </c>
      <c r="W58" s="7" t="str">
        <f>IF(ISERROR(IF(ISNUMBER(T58),T58,VLOOKUP(T58,'points lookup'!$O$2:$P$12,2,FALSE))),"",IF(ISNUMBER(T58),T58,VLOOKUP(T58,'points lookup'!$O$2:$P$12,2,FALSE)))</f>
        <v/>
      </c>
      <c r="X58" s="2" t="str">
        <f>IF(ISERROR(IF(ISNUMBER(U58),U58,VLOOKUP(U58,'points lookup'!$O$2:$P$12,2,FALSE))),"",IF(ISNUMBER(U58),U58,VLOOKUP(U58,'points lookup'!$O$2:$P$12,2,FALSE)))</f>
        <v/>
      </c>
      <c r="Y58" s="1" t="str">
        <f t="shared" si="8"/>
        <v/>
      </c>
      <c r="Z58" s="7" t="str">
        <f t="shared" si="0"/>
        <v/>
      </c>
      <c r="AA58" s="2" t="str">
        <f t="shared" si="1"/>
        <v/>
      </c>
      <c r="AB58" s="79" t="str">
        <f>IF(ISERROR(VLOOKUP($O58,'points lookup'!$T$3:$X$26,3,FALSE)),"",VLOOKUP($O58,'points lookup'!$T$3:$X$26,3,FALSE))</f>
        <v/>
      </c>
      <c r="AC58" s="79" t="str">
        <f>IF(ISERROR(VLOOKUP($O58,'points lookup'!$T$3:$X$26,4,FALSE)),"",VLOOKUP($O58,'points lookup'!$T$3:$X$26,4,FALSE))</f>
        <v/>
      </c>
      <c r="AD58" s="79" t="str">
        <f>IF(ISERROR(VLOOKUP($O58,'points lookup'!$T$3:$X$26,5,FALSE)),"",VLOOKUP($O58,'points lookup'!$T$3:$X$26,5,FALSE))</f>
        <v/>
      </c>
      <c r="AE58" s="82" t="str">
        <f t="shared" si="9"/>
        <v/>
      </c>
      <c r="AF58" s="79" t="str">
        <f t="shared" si="2"/>
        <v/>
      </c>
      <c r="AG58" s="83" t="str">
        <f t="shared" si="3"/>
        <v/>
      </c>
      <c r="AH58" s="132" t="str">
        <f t="shared" si="10"/>
        <v/>
      </c>
      <c r="AI58" s="48" t="str">
        <f t="shared" si="11"/>
        <v/>
      </c>
      <c r="AJ58" s="48" t="str">
        <f t="shared" si="12"/>
        <v/>
      </c>
      <c r="AK58" s="49" t="str">
        <f t="shared" si="13"/>
        <v/>
      </c>
      <c r="AL58" s="47" t="str">
        <f t="shared" si="14"/>
        <v/>
      </c>
      <c r="AM58" s="48" t="str">
        <f t="shared" si="15"/>
        <v/>
      </c>
      <c r="AN58" s="48" t="str">
        <f t="shared" si="16"/>
        <v/>
      </c>
      <c r="AO58" s="49" t="str">
        <f t="shared" si="17"/>
        <v/>
      </c>
      <c r="AP58" s="47" t="str">
        <f t="shared" si="18"/>
        <v/>
      </c>
      <c r="AQ58" s="48" t="str">
        <f t="shared" si="19"/>
        <v/>
      </c>
      <c r="AR58" s="48" t="str">
        <f t="shared" si="20"/>
        <v/>
      </c>
      <c r="AS58" s="49" t="str">
        <f t="shared" si="21"/>
        <v/>
      </c>
      <c r="AT58" s="47" t="str">
        <f t="shared" si="22"/>
        <v/>
      </c>
      <c r="AU58" s="48" t="str">
        <f t="shared" si="23"/>
        <v/>
      </c>
      <c r="AV58" s="48" t="str">
        <f t="shared" si="24"/>
        <v/>
      </c>
      <c r="AW58" s="96" t="str">
        <f t="shared" si="25"/>
        <v/>
      </c>
    </row>
    <row r="59" spans="1:49" ht="14.25" customHeight="1" x14ac:dyDescent="0.25">
      <c r="A59" s="94"/>
      <c r="B59" s="10"/>
      <c r="C59" s="15"/>
      <c r="D59" s="15"/>
      <c r="E59" s="15"/>
      <c r="F59" s="15"/>
      <c r="G59" s="27"/>
      <c r="H59" s="25"/>
      <c r="I59" s="25"/>
      <c r="J59" s="28" t="str">
        <f>IF(ISERROR(VLOOKUP(G59,'points lookup'!$K$2:$L$16,2,FALSE)),"",VLOOKUP(G59,'points lookup'!$K$2:$L$16,2,FALSE))</f>
        <v/>
      </c>
      <c r="K59" s="29" t="str">
        <f>IF(ISERROR(VLOOKUP(H59,'points lookup'!$K$2:$L$16,2,FALSE)),"",VLOOKUP(H59,'points lookup'!$K$2:$L$16,2,FALSE))</f>
        <v/>
      </c>
      <c r="L59" s="29" t="str">
        <f>IF(ISERROR(VLOOKUP(I59,'points lookup'!$K$2:$L$16,2,FALSE)),"",VLOOKUP(I59,'points lookup'!$K$2:$L$16,2,FALSE))</f>
        <v/>
      </c>
      <c r="M59" s="30" t="str">
        <f t="shared" si="7"/>
        <v/>
      </c>
      <c r="N59" s="57" t="str">
        <f>IF(ISERROR(LOOKUP(M59,'points lookup'!$Q$2:$R$4)),"",LOOKUP(M59,'points lookup'!$Q$2:$R$4))</f>
        <v/>
      </c>
      <c r="O59" s="56" t="str">
        <f>IF(ISERROR(LOOKUP(M59,'points lookup'!$C$3:$D$26)),"",LOOKUP(M59,'points lookup'!$C$3:$D$26))</f>
        <v/>
      </c>
      <c r="P59" s="12" t="str">
        <f>IF(ISERROR(VLOOKUP($O59,'points lookup'!$D$3:$H$22,3,FALSE)),"",VLOOKUP($O59,'points lookup'!$D$3:$H$22,3,FALSE))</f>
        <v/>
      </c>
      <c r="Q59" s="13" t="str">
        <f>IF(ISERROR(VLOOKUP($O59,'points lookup'!$D$3:$H$22,4,FALSE)),"",VLOOKUP($O59,'points lookup'!$D$3:$H$22,4,FALSE))</f>
        <v/>
      </c>
      <c r="R59" s="122" t="str">
        <f>IF(ISERROR(VLOOKUP($O59,'points lookup'!$D$3:$H$22,5,FALSE)),"",VLOOKUP($O59,'points lookup'!$D$3:$H$22,5,FALSE))</f>
        <v/>
      </c>
      <c r="S59" s="65"/>
      <c r="T59" s="66"/>
      <c r="U59" s="67"/>
      <c r="V59" s="1" t="str">
        <f>IF(ISERROR(IF(ISNUMBER(S59),S59,VLOOKUP(S59,'points lookup'!$O$2:$P$12,2,FALSE))),"",IF(ISNUMBER(S59),S59,VLOOKUP(S59,'points lookup'!$O$2:$P$12,2,FALSE)))</f>
        <v/>
      </c>
      <c r="W59" s="7" t="str">
        <f>IF(ISERROR(IF(ISNUMBER(T59),T59,VLOOKUP(T59,'points lookup'!$O$2:$P$12,2,FALSE))),"",IF(ISNUMBER(T59),T59,VLOOKUP(T59,'points lookup'!$O$2:$P$12,2,FALSE)))</f>
        <v/>
      </c>
      <c r="X59" s="2" t="str">
        <f>IF(ISERROR(IF(ISNUMBER(U59),U59,VLOOKUP(U59,'points lookup'!$O$2:$P$12,2,FALSE))),"",IF(ISNUMBER(U59),U59,VLOOKUP(U59,'points lookup'!$O$2:$P$12,2,FALSE)))</f>
        <v/>
      </c>
      <c r="Y59" s="1" t="str">
        <f t="shared" si="8"/>
        <v/>
      </c>
      <c r="Z59" s="7" t="str">
        <f t="shared" si="0"/>
        <v/>
      </c>
      <c r="AA59" s="2" t="str">
        <f t="shared" si="1"/>
        <v/>
      </c>
      <c r="AB59" s="79" t="str">
        <f>IF(ISERROR(VLOOKUP($O59,'points lookup'!$T$3:$X$26,3,FALSE)),"",VLOOKUP($O59,'points lookup'!$T$3:$X$26,3,FALSE))</f>
        <v/>
      </c>
      <c r="AC59" s="79" t="str">
        <f>IF(ISERROR(VLOOKUP($O59,'points lookup'!$T$3:$X$26,4,FALSE)),"",VLOOKUP($O59,'points lookup'!$T$3:$X$26,4,FALSE))</f>
        <v/>
      </c>
      <c r="AD59" s="79" t="str">
        <f>IF(ISERROR(VLOOKUP($O59,'points lookup'!$T$3:$X$26,5,FALSE)),"",VLOOKUP($O59,'points lookup'!$T$3:$X$26,5,FALSE))</f>
        <v/>
      </c>
      <c r="AE59" s="82" t="str">
        <f t="shared" si="9"/>
        <v/>
      </c>
      <c r="AF59" s="79" t="str">
        <f t="shared" si="2"/>
        <v/>
      </c>
      <c r="AG59" s="83" t="str">
        <f t="shared" si="3"/>
        <v/>
      </c>
      <c r="AH59" s="132" t="str">
        <f t="shared" si="10"/>
        <v/>
      </c>
      <c r="AI59" s="48" t="str">
        <f t="shared" si="11"/>
        <v/>
      </c>
      <c r="AJ59" s="48" t="str">
        <f t="shared" si="12"/>
        <v/>
      </c>
      <c r="AK59" s="49" t="str">
        <f t="shared" si="13"/>
        <v/>
      </c>
      <c r="AL59" s="47" t="str">
        <f t="shared" si="14"/>
        <v/>
      </c>
      <c r="AM59" s="48" t="str">
        <f t="shared" si="15"/>
        <v/>
      </c>
      <c r="AN59" s="48" t="str">
        <f t="shared" si="16"/>
        <v/>
      </c>
      <c r="AO59" s="49" t="str">
        <f t="shared" si="17"/>
        <v/>
      </c>
      <c r="AP59" s="47" t="str">
        <f t="shared" si="18"/>
        <v/>
      </c>
      <c r="AQ59" s="48" t="str">
        <f t="shared" si="19"/>
        <v/>
      </c>
      <c r="AR59" s="48" t="str">
        <f t="shared" si="20"/>
        <v/>
      </c>
      <c r="AS59" s="49" t="str">
        <f t="shared" si="21"/>
        <v/>
      </c>
      <c r="AT59" s="47" t="str">
        <f t="shared" si="22"/>
        <v/>
      </c>
      <c r="AU59" s="48" t="str">
        <f t="shared" si="23"/>
        <v/>
      </c>
      <c r="AV59" s="48" t="str">
        <f t="shared" si="24"/>
        <v/>
      </c>
      <c r="AW59" s="96" t="str">
        <f t="shared" si="25"/>
        <v/>
      </c>
    </row>
    <row r="60" spans="1:49" ht="14.25" customHeight="1" x14ac:dyDescent="0.25">
      <c r="A60" s="94"/>
      <c r="B60" s="14"/>
      <c r="C60" s="11"/>
      <c r="D60" s="11"/>
      <c r="E60" s="11"/>
      <c r="F60" s="11"/>
      <c r="G60" s="26"/>
      <c r="H60" s="24"/>
      <c r="I60" s="24"/>
      <c r="J60" s="28" t="str">
        <f>IF(ISERROR(VLOOKUP(G60,'points lookup'!$K$2:$L$16,2,FALSE)),"",VLOOKUP(G60,'points lookup'!$K$2:$L$16,2,FALSE))</f>
        <v/>
      </c>
      <c r="K60" s="29" t="str">
        <f>IF(ISERROR(VLOOKUP(H60,'points lookup'!$K$2:$L$16,2,FALSE)),"",VLOOKUP(H60,'points lookup'!$K$2:$L$16,2,FALSE))</f>
        <v/>
      </c>
      <c r="L60" s="29" t="str">
        <f>IF(ISERROR(VLOOKUP(I60,'points lookup'!$K$2:$L$16,2,FALSE)),"",VLOOKUP(I60,'points lookup'!$K$2:$L$16,2,FALSE))</f>
        <v/>
      </c>
      <c r="M60" s="30" t="str">
        <f t="shared" si="7"/>
        <v/>
      </c>
      <c r="N60" s="57" t="str">
        <f>IF(ISERROR(LOOKUP(M60,'points lookup'!$Q$2:$R$4)),"",LOOKUP(M60,'points lookup'!$Q$2:$R$4))</f>
        <v/>
      </c>
      <c r="O60" s="56" t="str">
        <f>IF(ISERROR(LOOKUP(M60,'points lookup'!$C$3:$D$26)),"",LOOKUP(M60,'points lookup'!$C$3:$D$26))</f>
        <v/>
      </c>
      <c r="P60" s="12" t="str">
        <f>IF(ISERROR(VLOOKUP($O60,'points lookup'!$D$3:$H$22,3,FALSE)),"",VLOOKUP($O60,'points lookup'!$D$3:$H$22,3,FALSE))</f>
        <v/>
      </c>
      <c r="Q60" s="13" t="str">
        <f>IF(ISERROR(VLOOKUP($O60,'points lookup'!$D$3:$H$22,4,FALSE)),"",VLOOKUP($O60,'points lookup'!$D$3:$H$22,4,FALSE))</f>
        <v/>
      </c>
      <c r="R60" s="122" t="str">
        <f>IF(ISERROR(VLOOKUP($O60,'points lookup'!$D$3:$H$22,5,FALSE)),"",VLOOKUP($O60,'points lookup'!$D$3:$H$22,5,FALSE))</f>
        <v/>
      </c>
      <c r="S60" s="68"/>
      <c r="T60" s="69"/>
      <c r="U60" s="70"/>
      <c r="V60" s="1" t="str">
        <f>IF(ISERROR(IF(ISNUMBER(S60),S60,VLOOKUP(S60,'points lookup'!$O$2:$P$12,2,FALSE))),"",IF(ISNUMBER(S60),S60,VLOOKUP(S60,'points lookup'!$O$2:$P$12,2,FALSE)))</f>
        <v/>
      </c>
      <c r="W60" s="7" t="str">
        <f>IF(ISERROR(IF(ISNUMBER(T60),T60,VLOOKUP(T60,'points lookup'!$O$2:$P$12,2,FALSE))),"",IF(ISNUMBER(T60),T60,VLOOKUP(T60,'points lookup'!$O$2:$P$12,2,FALSE)))</f>
        <v/>
      </c>
      <c r="X60" s="2" t="str">
        <f>IF(ISERROR(IF(ISNUMBER(U60),U60,VLOOKUP(U60,'points lookup'!$O$2:$P$12,2,FALSE))),"",IF(ISNUMBER(U60),U60,VLOOKUP(U60,'points lookup'!$O$2:$P$12,2,FALSE)))</f>
        <v/>
      </c>
      <c r="Y60" s="1" t="str">
        <f t="shared" si="8"/>
        <v/>
      </c>
      <c r="Z60" s="7" t="str">
        <f t="shared" si="0"/>
        <v/>
      </c>
      <c r="AA60" s="2" t="str">
        <f t="shared" si="1"/>
        <v/>
      </c>
      <c r="AB60" s="79" t="str">
        <f>IF(ISERROR(VLOOKUP($O60,'points lookup'!$T$3:$X$26,3,FALSE)),"",VLOOKUP($O60,'points lookup'!$T$3:$X$26,3,FALSE))</f>
        <v/>
      </c>
      <c r="AC60" s="79" t="str">
        <f>IF(ISERROR(VLOOKUP($O60,'points lookup'!$T$3:$X$26,4,FALSE)),"",VLOOKUP($O60,'points lookup'!$T$3:$X$26,4,FALSE))</f>
        <v/>
      </c>
      <c r="AD60" s="79" t="str">
        <f>IF(ISERROR(VLOOKUP($O60,'points lookup'!$T$3:$X$26,5,FALSE)),"",VLOOKUP($O60,'points lookup'!$T$3:$X$26,5,FALSE))</f>
        <v/>
      </c>
      <c r="AE60" s="82" t="str">
        <f t="shared" si="9"/>
        <v/>
      </c>
      <c r="AF60" s="79" t="str">
        <f t="shared" si="2"/>
        <v/>
      </c>
      <c r="AG60" s="83" t="str">
        <f t="shared" si="3"/>
        <v/>
      </c>
      <c r="AH60" s="132" t="str">
        <f t="shared" si="10"/>
        <v/>
      </c>
      <c r="AI60" s="48" t="str">
        <f t="shared" si="11"/>
        <v/>
      </c>
      <c r="AJ60" s="48" t="str">
        <f t="shared" si="12"/>
        <v/>
      </c>
      <c r="AK60" s="49" t="str">
        <f t="shared" si="13"/>
        <v/>
      </c>
      <c r="AL60" s="47" t="str">
        <f t="shared" si="14"/>
        <v/>
      </c>
      <c r="AM60" s="48" t="str">
        <f t="shared" si="15"/>
        <v/>
      </c>
      <c r="AN60" s="48" t="str">
        <f t="shared" si="16"/>
        <v/>
      </c>
      <c r="AO60" s="49" t="str">
        <f t="shared" si="17"/>
        <v/>
      </c>
      <c r="AP60" s="47" t="str">
        <f t="shared" si="18"/>
        <v/>
      </c>
      <c r="AQ60" s="48" t="str">
        <f t="shared" si="19"/>
        <v/>
      </c>
      <c r="AR60" s="48" t="str">
        <f t="shared" si="20"/>
        <v/>
      </c>
      <c r="AS60" s="49" t="str">
        <f t="shared" si="21"/>
        <v/>
      </c>
      <c r="AT60" s="47" t="str">
        <f t="shared" si="22"/>
        <v/>
      </c>
      <c r="AU60" s="48" t="str">
        <f t="shared" si="23"/>
        <v/>
      </c>
      <c r="AV60" s="48" t="str">
        <f t="shared" si="24"/>
        <v/>
      </c>
      <c r="AW60" s="96" t="str">
        <f t="shared" si="25"/>
        <v/>
      </c>
    </row>
    <row r="61" spans="1:49" ht="14.25" customHeight="1" x14ac:dyDescent="0.25">
      <c r="A61" s="94"/>
      <c r="B61" s="10"/>
      <c r="C61" s="15"/>
      <c r="D61" s="15"/>
      <c r="E61" s="15"/>
      <c r="F61" s="15"/>
      <c r="G61" s="27"/>
      <c r="H61" s="25"/>
      <c r="I61" s="25"/>
      <c r="J61" s="28" t="str">
        <f>IF(ISERROR(VLOOKUP(G61,'points lookup'!$K$2:$L$16,2,FALSE)),"",VLOOKUP(G61,'points lookup'!$K$2:$L$16,2,FALSE))</f>
        <v/>
      </c>
      <c r="K61" s="29" t="str">
        <f>IF(ISERROR(VLOOKUP(H61,'points lookup'!$K$2:$L$16,2,FALSE)),"",VLOOKUP(H61,'points lookup'!$K$2:$L$16,2,FALSE))</f>
        <v/>
      </c>
      <c r="L61" s="29" t="str">
        <f>IF(ISERROR(VLOOKUP(I61,'points lookup'!$K$2:$L$16,2,FALSE)),"",VLOOKUP(I61,'points lookup'!$K$2:$L$16,2,FALSE))</f>
        <v/>
      </c>
      <c r="M61" s="30" t="str">
        <f t="shared" si="7"/>
        <v/>
      </c>
      <c r="N61" s="57" t="str">
        <f>IF(ISERROR(LOOKUP(M61,'points lookup'!$Q$2:$R$4)),"",LOOKUP(M61,'points lookup'!$Q$2:$R$4))</f>
        <v/>
      </c>
      <c r="O61" s="56" t="str">
        <f>IF(ISERROR(LOOKUP(M61,'points lookup'!$C$3:$D$26)),"",LOOKUP(M61,'points lookup'!$C$3:$D$26))</f>
        <v/>
      </c>
      <c r="P61" s="12" t="str">
        <f>IF(ISERROR(VLOOKUP($O61,'points lookup'!$D$3:$H$22,3,FALSE)),"",VLOOKUP($O61,'points lookup'!$D$3:$H$22,3,FALSE))</f>
        <v/>
      </c>
      <c r="Q61" s="13" t="str">
        <f>IF(ISERROR(VLOOKUP($O61,'points lookup'!$D$3:$H$22,4,FALSE)),"",VLOOKUP($O61,'points lookup'!$D$3:$H$22,4,FALSE))</f>
        <v/>
      </c>
      <c r="R61" s="122" t="str">
        <f>IF(ISERROR(VLOOKUP($O61,'points lookup'!$D$3:$H$22,5,FALSE)),"",VLOOKUP($O61,'points lookup'!$D$3:$H$22,5,FALSE))</f>
        <v/>
      </c>
      <c r="S61" s="68"/>
      <c r="T61" s="69"/>
      <c r="U61" s="70"/>
      <c r="V61" s="1" t="str">
        <f>IF(ISERROR(IF(ISNUMBER(S61),S61,VLOOKUP(S61,'points lookup'!$O$2:$P$12,2,FALSE))),"",IF(ISNUMBER(S61),S61,VLOOKUP(S61,'points lookup'!$O$2:$P$12,2,FALSE)))</f>
        <v/>
      </c>
      <c r="W61" s="7" t="str">
        <f>IF(ISERROR(IF(ISNUMBER(T61),T61,VLOOKUP(T61,'points lookup'!$O$2:$P$12,2,FALSE))),"",IF(ISNUMBER(T61),T61,VLOOKUP(T61,'points lookup'!$O$2:$P$12,2,FALSE)))</f>
        <v/>
      </c>
      <c r="X61" s="2" t="str">
        <f>IF(ISERROR(IF(ISNUMBER(U61),U61,VLOOKUP(U61,'points lookup'!$O$2:$P$12,2,FALSE))),"",IF(ISNUMBER(U61),U61,VLOOKUP(U61,'points lookup'!$O$2:$P$12,2,FALSE)))</f>
        <v/>
      </c>
      <c r="Y61" s="1" t="str">
        <f t="shared" si="8"/>
        <v/>
      </c>
      <c r="Z61" s="7" t="str">
        <f t="shared" si="0"/>
        <v/>
      </c>
      <c r="AA61" s="2" t="str">
        <f t="shared" si="1"/>
        <v/>
      </c>
      <c r="AB61" s="79" t="str">
        <f>IF(ISERROR(VLOOKUP($O61,'points lookup'!$T$3:$X$26,3,FALSE)),"",VLOOKUP($O61,'points lookup'!$T$3:$X$26,3,FALSE))</f>
        <v/>
      </c>
      <c r="AC61" s="79" t="str">
        <f>IF(ISERROR(VLOOKUP($O61,'points lookup'!$T$3:$X$26,4,FALSE)),"",VLOOKUP($O61,'points lookup'!$T$3:$X$26,4,FALSE))</f>
        <v/>
      </c>
      <c r="AD61" s="79" t="str">
        <f>IF(ISERROR(VLOOKUP($O61,'points lookup'!$T$3:$X$26,5,FALSE)),"",VLOOKUP($O61,'points lookup'!$T$3:$X$26,5,FALSE))</f>
        <v/>
      </c>
      <c r="AE61" s="82" t="str">
        <f t="shared" si="9"/>
        <v/>
      </c>
      <c r="AF61" s="79" t="str">
        <f t="shared" si="2"/>
        <v/>
      </c>
      <c r="AG61" s="83" t="str">
        <f t="shared" si="3"/>
        <v/>
      </c>
      <c r="AH61" s="132" t="str">
        <f t="shared" si="10"/>
        <v/>
      </c>
      <c r="AI61" s="48" t="str">
        <f t="shared" si="11"/>
        <v/>
      </c>
      <c r="AJ61" s="48" t="str">
        <f t="shared" si="12"/>
        <v/>
      </c>
      <c r="AK61" s="49" t="str">
        <f t="shared" si="13"/>
        <v/>
      </c>
      <c r="AL61" s="47" t="str">
        <f t="shared" si="14"/>
        <v/>
      </c>
      <c r="AM61" s="48" t="str">
        <f t="shared" si="15"/>
        <v/>
      </c>
      <c r="AN61" s="48" t="str">
        <f t="shared" si="16"/>
        <v/>
      </c>
      <c r="AO61" s="49" t="str">
        <f t="shared" si="17"/>
        <v/>
      </c>
      <c r="AP61" s="47" t="str">
        <f t="shared" si="18"/>
        <v/>
      </c>
      <c r="AQ61" s="48" t="str">
        <f t="shared" si="19"/>
        <v/>
      </c>
      <c r="AR61" s="48" t="str">
        <f t="shared" si="20"/>
        <v/>
      </c>
      <c r="AS61" s="49" t="str">
        <f t="shared" si="21"/>
        <v/>
      </c>
      <c r="AT61" s="47" t="str">
        <f t="shared" si="22"/>
        <v/>
      </c>
      <c r="AU61" s="48" t="str">
        <f t="shared" si="23"/>
        <v/>
      </c>
      <c r="AV61" s="48" t="str">
        <f t="shared" si="24"/>
        <v/>
      </c>
      <c r="AW61" s="96" t="str">
        <f t="shared" si="25"/>
        <v/>
      </c>
    </row>
    <row r="62" spans="1:49" ht="14.25" customHeight="1" x14ac:dyDescent="0.25">
      <c r="A62" s="94"/>
      <c r="B62" s="14"/>
      <c r="C62" s="15"/>
      <c r="D62" s="15"/>
      <c r="E62" s="15"/>
      <c r="F62" s="15"/>
      <c r="G62" s="27"/>
      <c r="H62" s="25"/>
      <c r="I62" s="25"/>
      <c r="J62" s="28" t="str">
        <f>IF(ISERROR(VLOOKUP(G62,'points lookup'!$K$2:$L$16,2,FALSE)),"",VLOOKUP(G62,'points lookup'!$K$2:$L$16,2,FALSE))</f>
        <v/>
      </c>
      <c r="K62" s="29" t="str">
        <f>IF(ISERROR(VLOOKUP(H62,'points lookup'!$K$2:$L$16,2,FALSE)),"",VLOOKUP(H62,'points lookup'!$K$2:$L$16,2,FALSE))</f>
        <v/>
      </c>
      <c r="L62" s="29" t="str">
        <f>IF(ISERROR(VLOOKUP(I62,'points lookup'!$K$2:$L$16,2,FALSE)),"",VLOOKUP(I62,'points lookup'!$K$2:$L$16,2,FALSE))</f>
        <v/>
      </c>
      <c r="M62" s="30" t="str">
        <f t="shared" si="7"/>
        <v/>
      </c>
      <c r="N62" s="57" t="str">
        <f>IF(ISERROR(LOOKUP(M62,'points lookup'!$Q$2:$R$4)),"",LOOKUP(M62,'points lookup'!$Q$2:$R$4))</f>
        <v/>
      </c>
      <c r="O62" s="56" t="str">
        <f>IF(ISERROR(LOOKUP(M62,'points lookup'!$C$3:$D$26)),"",LOOKUP(M62,'points lookup'!$C$3:$D$26))</f>
        <v/>
      </c>
      <c r="P62" s="12" t="str">
        <f>IF(ISERROR(VLOOKUP($O62,'points lookup'!$D$3:$H$22,3,FALSE)),"",VLOOKUP($O62,'points lookup'!$D$3:$H$22,3,FALSE))</f>
        <v/>
      </c>
      <c r="Q62" s="13" t="str">
        <f>IF(ISERROR(VLOOKUP($O62,'points lookup'!$D$3:$H$22,4,FALSE)),"",VLOOKUP($O62,'points lookup'!$D$3:$H$22,4,FALSE))</f>
        <v/>
      </c>
      <c r="R62" s="122" t="str">
        <f>IF(ISERROR(VLOOKUP($O62,'points lookup'!$D$3:$H$22,5,FALSE)),"",VLOOKUP($O62,'points lookup'!$D$3:$H$22,5,FALSE))</f>
        <v/>
      </c>
      <c r="S62" s="65"/>
      <c r="T62" s="66"/>
      <c r="U62" s="67"/>
      <c r="V62" s="1" t="str">
        <f>IF(ISERROR(IF(ISNUMBER(S62),S62,VLOOKUP(S62,'points lookup'!$O$2:$P$12,2,FALSE))),"",IF(ISNUMBER(S62),S62,VLOOKUP(S62,'points lookup'!$O$2:$P$12,2,FALSE)))</f>
        <v/>
      </c>
      <c r="W62" s="7" t="str">
        <f>IF(ISERROR(IF(ISNUMBER(T62),T62,VLOOKUP(T62,'points lookup'!$O$2:$P$12,2,FALSE))),"",IF(ISNUMBER(T62),T62,VLOOKUP(T62,'points lookup'!$O$2:$P$12,2,FALSE)))</f>
        <v/>
      </c>
      <c r="X62" s="2" t="str">
        <f>IF(ISERROR(IF(ISNUMBER(U62),U62,VLOOKUP(U62,'points lookup'!$O$2:$P$12,2,FALSE))),"",IF(ISNUMBER(U62),U62,VLOOKUP(U62,'points lookup'!$O$2:$P$12,2,FALSE)))</f>
        <v/>
      </c>
      <c r="Y62" s="1" t="str">
        <f t="shared" si="8"/>
        <v/>
      </c>
      <c r="Z62" s="7" t="str">
        <f t="shared" si="0"/>
        <v/>
      </c>
      <c r="AA62" s="2" t="str">
        <f t="shared" si="1"/>
        <v/>
      </c>
      <c r="AB62" s="79" t="str">
        <f>IF(ISERROR(VLOOKUP($O62,'points lookup'!$T$3:$X$26,3,FALSE)),"",VLOOKUP($O62,'points lookup'!$T$3:$X$26,3,FALSE))</f>
        <v/>
      </c>
      <c r="AC62" s="79" t="str">
        <f>IF(ISERROR(VLOOKUP($O62,'points lookup'!$T$3:$X$26,4,FALSE)),"",VLOOKUP($O62,'points lookup'!$T$3:$X$26,4,FALSE))</f>
        <v/>
      </c>
      <c r="AD62" s="79" t="str">
        <f>IF(ISERROR(VLOOKUP($O62,'points lookup'!$T$3:$X$26,5,FALSE)),"",VLOOKUP($O62,'points lookup'!$T$3:$X$26,5,FALSE))</f>
        <v/>
      </c>
      <c r="AE62" s="82" t="str">
        <f t="shared" si="9"/>
        <v/>
      </c>
      <c r="AF62" s="79" t="str">
        <f t="shared" si="2"/>
        <v/>
      </c>
      <c r="AG62" s="83" t="str">
        <f t="shared" si="3"/>
        <v/>
      </c>
      <c r="AH62" s="132" t="str">
        <f t="shared" si="10"/>
        <v/>
      </c>
      <c r="AI62" s="48" t="str">
        <f t="shared" si="11"/>
        <v/>
      </c>
      <c r="AJ62" s="48" t="str">
        <f t="shared" si="12"/>
        <v/>
      </c>
      <c r="AK62" s="49" t="str">
        <f t="shared" si="13"/>
        <v/>
      </c>
      <c r="AL62" s="47" t="str">
        <f t="shared" si="14"/>
        <v/>
      </c>
      <c r="AM62" s="48" t="str">
        <f t="shared" si="15"/>
        <v/>
      </c>
      <c r="AN62" s="48" t="str">
        <f t="shared" si="16"/>
        <v/>
      </c>
      <c r="AO62" s="49" t="str">
        <f t="shared" si="17"/>
        <v/>
      </c>
      <c r="AP62" s="47" t="str">
        <f t="shared" si="18"/>
        <v/>
      </c>
      <c r="AQ62" s="48" t="str">
        <f t="shared" si="19"/>
        <v/>
      </c>
      <c r="AR62" s="48" t="str">
        <f t="shared" si="20"/>
        <v/>
      </c>
      <c r="AS62" s="49" t="str">
        <f t="shared" si="21"/>
        <v/>
      </c>
      <c r="AT62" s="47" t="str">
        <f t="shared" si="22"/>
        <v/>
      </c>
      <c r="AU62" s="48" t="str">
        <f t="shared" si="23"/>
        <v/>
      </c>
      <c r="AV62" s="48" t="str">
        <f t="shared" si="24"/>
        <v/>
      </c>
      <c r="AW62" s="96" t="str">
        <f t="shared" si="25"/>
        <v/>
      </c>
    </row>
    <row r="63" spans="1:49" ht="14.25" customHeight="1" x14ac:dyDescent="0.25">
      <c r="A63" s="94"/>
      <c r="B63" s="10"/>
      <c r="C63" s="15"/>
      <c r="D63" s="15"/>
      <c r="E63" s="15"/>
      <c r="F63" s="15"/>
      <c r="G63" s="27"/>
      <c r="H63" s="25"/>
      <c r="I63" s="25"/>
      <c r="J63" s="28" t="str">
        <f>IF(ISERROR(VLOOKUP(G63,'points lookup'!$K$2:$L$16,2,FALSE)),"",VLOOKUP(G63,'points lookup'!$K$2:$L$16,2,FALSE))</f>
        <v/>
      </c>
      <c r="K63" s="29" t="str">
        <f>IF(ISERROR(VLOOKUP(H63,'points lookup'!$K$2:$L$16,2,FALSE)),"",VLOOKUP(H63,'points lookup'!$K$2:$L$16,2,FALSE))</f>
        <v/>
      </c>
      <c r="L63" s="29" t="str">
        <f>IF(ISERROR(VLOOKUP(I63,'points lookup'!$K$2:$L$16,2,FALSE)),"",VLOOKUP(I63,'points lookup'!$K$2:$L$16,2,FALSE))</f>
        <v/>
      </c>
      <c r="M63" s="30" t="str">
        <f t="shared" si="7"/>
        <v/>
      </c>
      <c r="N63" s="57" t="str">
        <f>IF(ISERROR(LOOKUP(M63,'points lookup'!$Q$2:$R$4)),"",LOOKUP(M63,'points lookup'!$Q$2:$R$4))</f>
        <v/>
      </c>
      <c r="O63" s="56" t="str">
        <f>IF(ISERROR(LOOKUP(M63,'points lookup'!$C$3:$D$26)),"",LOOKUP(M63,'points lookup'!$C$3:$D$26))</f>
        <v/>
      </c>
      <c r="P63" s="12" t="str">
        <f>IF(ISERROR(VLOOKUP($O63,'points lookup'!$D$3:$H$22,3,FALSE)),"",VLOOKUP($O63,'points lookup'!$D$3:$H$22,3,FALSE))</f>
        <v/>
      </c>
      <c r="Q63" s="13" t="str">
        <f>IF(ISERROR(VLOOKUP($O63,'points lookup'!$D$3:$H$22,4,FALSE)),"",VLOOKUP($O63,'points lookup'!$D$3:$H$22,4,FALSE))</f>
        <v/>
      </c>
      <c r="R63" s="122" t="str">
        <f>IF(ISERROR(VLOOKUP($O63,'points lookup'!$D$3:$H$22,5,FALSE)),"",VLOOKUP($O63,'points lookup'!$D$3:$H$22,5,FALSE))</f>
        <v/>
      </c>
      <c r="S63" s="68"/>
      <c r="T63" s="69"/>
      <c r="U63" s="70"/>
      <c r="V63" s="1" t="str">
        <f>IF(ISERROR(IF(ISNUMBER(S63),S63,VLOOKUP(S63,'points lookup'!$O$2:$P$12,2,FALSE))),"",IF(ISNUMBER(S63),S63,VLOOKUP(S63,'points lookup'!$O$2:$P$12,2,FALSE)))</f>
        <v/>
      </c>
      <c r="W63" s="7" t="str">
        <f>IF(ISERROR(IF(ISNUMBER(T63),T63,VLOOKUP(T63,'points lookup'!$O$2:$P$12,2,FALSE))),"",IF(ISNUMBER(T63),T63,VLOOKUP(T63,'points lookup'!$O$2:$P$12,2,FALSE)))</f>
        <v/>
      </c>
      <c r="X63" s="2" t="str">
        <f>IF(ISERROR(IF(ISNUMBER(U63),U63,VLOOKUP(U63,'points lookup'!$O$2:$P$12,2,FALSE))),"",IF(ISNUMBER(U63),U63,VLOOKUP(U63,'points lookup'!$O$2:$P$12,2,FALSE)))</f>
        <v/>
      </c>
      <c r="Y63" s="1" t="str">
        <f t="shared" si="8"/>
        <v/>
      </c>
      <c r="Z63" s="7" t="str">
        <f t="shared" si="0"/>
        <v/>
      </c>
      <c r="AA63" s="2" t="str">
        <f t="shared" si="1"/>
        <v/>
      </c>
      <c r="AB63" s="79" t="str">
        <f>IF(ISERROR(VLOOKUP($O63,'points lookup'!$T$3:$X$26,3,FALSE)),"",VLOOKUP($O63,'points lookup'!$T$3:$X$26,3,FALSE))</f>
        <v/>
      </c>
      <c r="AC63" s="79" t="str">
        <f>IF(ISERROR(VLOOKUP($O63,'points lookup'!$T$3:$X$26,4,FALSE)),"",VLOOKUP($O63,'points lookup'!$T$3:$X$26,4,FALSE))</f>
        <v/>
      </c>
      <c r="AD63" s="79" t="str">
        <f>IF(ISERROR(VLOOKUP($O63,'points lookup'!$T$3:$X$26,5,FALSE)),"",VLOOKUP($O63,'points lookup'!$T$3:$X$26,5,FALSE))</f>
        <v/>
      </c>
      <c r="AE63" s="82" t="str">
        <f t="shared" si="9"/>
        <v/>
      </c>
      <c r="AF63" s="79" t="str">
        <f t="shared" si="2"/>
        <v/>
      </c>
      <c r="AG63" s="83" t="str">
        <f t="shared" si="3"/>
        <v/>
      </c>
      <c r="AH63" s="132" t="str">
        <f t="shared" si="10"/>
        <v/>
      </c>
      <c r="AI63" s="48" t="str">
        <f t="shared" si="11"/>
        <v/>
      </c>
      <c r="AJ63" s="48" t="str">
        <f t="shared" si="12"/>
        <v/>
      </c>
      <c r="AK63" s="49" t="str">
        <f t="shared" si="13"/>
        <v/>
      </c>
      <c r="AL63" s="47" t="str">
        <f t="shared" si="14"/>
        <v/>
      </c>
      <c r="AM63" s="48" t="str">
        <f t="shared" si="15"/>
        <v/>
      </c>
      <c r="AN63" s="48" t="str">
        <f t="shared" si="16"/>
        <v/>
      </c>
      <c r="AO63" s="49" t="str">
        <f t="shared" si="17"/>
        <v/>
      </c>
      <c r="AP63" s="47" t="str">
        <f t="shared" si="18"/>
        <v/>
      </c>
      <c r="AQ63" s="48" t="str">
        <f t="shared" si="19"/>
        <v/>
      </c>
      <c r="AR63" s="48" t="str">
        <f t="shared" si="20"/>
        <v/>
      </c>
      <c r="AS63" s="49" t="str">
        <f t="shared" si="21"/>
        <v/>
      </c>
      <c r="AT63" s="47" t="str">
        <f t="shared" si="22"/>
        <v/>
      </c>
      <c r="AU63" s="48" t="str">
        <f t="shared" si="23"/>
        <v/>
      </c>
      <c r="AV63" s="48" t="str">
        <f t="shared" si="24"/>
        <v/>
      </c>
      <c r="AW63" s="96" t="str">
        <f t="shared" si="25"/>
        <v/>
      </c>
    </row>
    <row r="64" spans="1:49" ht="14.25" customHeight="1" x14ac:dyDescent="0.25">
      <c r="A64" s="94"/>
      <c r="B64" s="14"/>
      <c r="C64" s="15"/>
      <c r="D64" s="15"/>
      <c r="E64" s="15"/>
      <c r="F64" s="15"/>
      <c r="G64" s="27"/>
      <c r="H64" s="25"/>
      <c r="I64" s="25"/>
      <c r="J64" s="28" t="str">
        <f>IF(ISERROR(VLOOKUP(G64,'points lookup'!$K$2:$L$16,2,FALSE)),"",VLOOKUP(G64,'points lookup'!$K$2:$L$16,2,FALSE))</f>
        <v/>
      </c>
      <c r="K64" s="29" t="str">
        <f>IF(ISERROR(VLOOKUP(H64,'points lookup'!$K$2:$L$16,2,FALSE)),"",VLOOKUP(H64,'points lookup'!$K$2:$L$16,2,FALSE))</f>
        <v/>
      </c>
      <c r="L64" s="29" t="str">
        <f>IF(ISERROR(VLOOKUP(I64,'points lookup'!$K$2:$L$16,2,FALSE)),"",VLOOKUP(I64,'points lookup'!$K$2:$L$16,2,FALSE))</f>
        <v/>
      </c>
      <c r="M64" s="30" t="str">
        <f t="shared" si="7"/>
        <v/>
      </c>
      <c r="N64" s="57" t="str">
        <f>IF(ISERROR(LOOKUP(M64,'points lookup'!$Q$2:$R$4)),"",LOOKUP(M64,'points lookup'!$Q$2:$R$4))</f>
        <v/>
      </c>
      <c r="O64" s="56" t="str">
        <f>IF(ISERROR(LOOKUP(M64,'points lookup'!$C$3:$D$26)),"",LOOKUP(M64,'points lookup'!$C$3:$D$26))</f>
        <v/>
      </c>
      <c r="P64" s="12" t="str">
        <f>IF(ISERROR(VLOOKUP($O64,'points lookup'!$D$3:$H$22,3,FALSE)),"",VLOOKUP($O64,'points lookup'!$D$3:$H$22,3,FALSE))</f>
        <v/>
      </c>
      <c r="Q64" s="13" t="str">
        <f>IF(ISERROR(VLOOKUP($O64,'points lookup'!$D$3:$H$22,4,FALSE)),"",VLOOKUP($O64,'points lookup'!$D$3:$H$22,4,FALSE))</f>
        <v/>
      </c>
      <c r="R64" s="122" t="str">
        <f>IF(ISERROR(VLOOKUP($O64,'points lookup'!$D$3:$H$22,5,FALSE)),"",VLOOKUP($O64,'points lookup'!$D$3:$H$22,5,FALSE))</f>
        <v/>
      </c>
      <c r="S64" s="68"/>
      <c r="T64" s="69"/>
      <c r="U64" s="70"/>
      <c r="V64" s="1" t="str">
        <f>IF(ISERROR(IF(ISNUMBER(S64),S64,VLOOKUP(S64,'points lookup'!$O$2:$P$12,2,FALSE))),"",IF(ISNUMBER(S64),S64,VLOOKUP(S64,'points lookup'!$O$2:$P$12,2,FALSE)))</f>
        <v/>
      </c>
      <c r="W64" s="7" t="str">
        <f>IF(ISERROR(IF(ISNUMBER(T64),T64,VLOOKUP(T64,'points lookup'!$O$2:$P$12,2,FALSE))),"",IF(ISNUMBER(T64),T64,VLOOKUP(T64,'points lookup'!$O$2:$P$12,2,FALSE)))</f>
        <v/>
      </c>
      <c r="X64" s="2" t="str">
        <f>IF(ISERROR(IF(ISNUMBER(U64),U64,VLOOKUP(U64,'points lookup'!$O$2:$P$12,2,FALSE))),"",IF(ISNUMBER(U64),U64,VLOOKUP(U64,'points lookup'!$O$2:$P$12,2,FALSE)))</f>
        <v/>
      </c>
      <c r="Y64" s="1" t="str">
        <f t="shared" si="8"/>
        <v/>
      </c>
      <c r="Z64" s="7" t="str">
        <f t="shared" si="0"/>
        <v/>
      </c>
      <c r="AA64" s="2" t="str">
        <f t="shared" si="1"/>
        <v/>
      </c>
      <c r="AB64" s="79" t="str">
        <f>IF(ISERROR(VLOOKUP($O64,'points lookup'!$T$3:$X$26,3,FALSE)),"",VLOOKUP($O64,'points lookup'!$T$3:$X$26,3,FALSE))</f>
        <v/>
      </c>
      <c r="AC64" s="79" t="str">
        <f>IF(ISERROR(VLOOKUP($O64,'points lookup'!$T$3:$X$26,4,FALSE)),"",VLOOKUP($O64,'points lookup'!$T$3:$X$26,4,FALSE))</f>
        <v/>
      </c>
      <c r="AD64" s="79" t="str">
        <f>IF(ISERROR(VLOOKUP($O64,'points lookup'!$T$3:$X$26,5,FALSE)),"",VLOOKUP($O64,'points lookup'!$T$3:$X$26,5,FALSE))</f>
        <v/>
      </c>
      <c r="AE64" s="82" t="str">
        <f t="shared" si="9"/>
        <v/>
      </c>
      <c r="AF64" s="79" t="str">
        <f t="shared" si="2"/>
        <v/>
      </c>
      <c r="AG64" s="83" t="str">
        <f t="shared" si="3"/>
        <v/>
      </c>
      <c r="AH64" s="132" t="str">
        <f t="shared" si="10"/>
        <v/>
      </c>
      <c r="AI64" s="48" t="str">
        <f t="shared" si="11"/>
        <v/>
      </c>
      <c r="AJ64" s="48" t="str">
        <f t="shared" si="12"/>
        <v/>
      </c>
      <c r="AK64" s="49" t="str">
        <f t="shared" si="13"/>
        <v/>
      </c>
      <c r="AL64" s="47" t="str">
        <f t="shared" si="14"/>
        <v/>
      </c>
      <c r="AM64" s="48" t="str">
        <f t="shared" si="15"/>
        <v/>
      </c>
      <c r="AN64" s="48" t="str">
        <f t="shared" si="16"/>
        <v/>
      </c>
      <c r="AO64" s="49" t="str">
        <f t="shared" si="17"/>
        <v/>
      </c>
      <c r="AP64" s="47" t="str">
        <f t="shared" si="18"/>
        <v/>
      </c>
      <c r="AQ64" s="48" t="str">
        <f t="shared" si="19"/>
        <v/>
      </c>
      <c r="AR64" s="48" t="str">
        <f t="shared" si="20"/>
        <v/>
      </c>
      <c r="AS64" s="49" t="str">
        <f t="shared" si="21"/>
        <v/>
      </c>
      <c r="AT64" s="47" t="str">
        <f t="shared" si="22"/>
        <v/>
      </c>
      <c r="AU64" s="48" t="str">
        <f t="shared" si="23"/>
        <v/>
      </c>
      <c r="AV64" s="48" t="str">
        <f t="shared" si="24"/>
        <v/>
      </c>
      <c r="AW64" s="96" t="str">
        <f t="shared" si="25"/>
        <v/>
      </c>
    </row>
    <row r="65" spans="1:49" ht="14.25" customHeight="1" x14ac:dyDescent="0.25">
      <c r="A65" s="94"/>
      <c r="B65" s="10"/>
      <c r="C65" s="11"/>
      <c r="D65" s="11"/>
      <c r="E65" s="11"/>
      <c r="F65" s="11"/>
      <c r="G65" s="26"/>
      <c r="H65" s="24"/>
      <c r="I65" s="24"/>
      <c r="J65" s="28" t="str">
        <f>IF(ISERROR(VLOOKUP(G65,'points lookup'!$K$2:$L$16,2,FALSE)),"",VLOOKUP(G65,'points lookup'!$K$2:$L$16,2,FALSE))</f>
        <v/>
      </c>
      <c r="K65" s="29" t="str">
        <f>IF(ISERROR(VLOOKUP(H65,'points lookup'!$K$2:$L$16,2,FALSE)),"",VLOOKUP(H65,'points lookup'!$K$2:$L$16,2,FALSE))</f>
        <v/>
      </c>
      <c r="L65" s="29" t="str">
        <f>IF(ISERROR(VLOOKUP(I65,'points lookup'!$K$2:$L$16,2,FALSE)),"",VLOOKUP(I65,'points lookup'!$K$2:$L$16,2,FALSE))</f>
        <v/>
      </c>
      <c r="M65" s="30" t="str">
        <f t="shared" si="7"/>
        <v/>
      </c>
      <c r="N65" s="57" t="str">
        <f>IF(ISERROR(LOOKUP(M65,'points lookup'!$Q$2:$R$4)),"",LOOKUP(M65,'points lookup'!$Q$2:$R$4))</f>
        <v/>
      </c>
      <c r="O65" s="56" t="str">
        <f>IF(ISERROR(LOOKUP(M65,'points lookup'!$C$3:$D$26)),"",LOOKUP(M65,'points lookup'!$C$3:$D$26))</f>
        <v/>
      </c>
      <c r="P65" s="12" t="str">
        <f>IF(ISERROR(VLOOKUP($O65,'points lookup'!$D$3:$H$22,3,FALSE)),"",VLOOKUP($O65,'points lookup'!$D$3:$H$22,3,FALSE))</f>
        <v/>
      </c>
      <c r="Q65" s="13" t="str">
        <f>IF(ISERROR(VLOOKUP($O65,'points lookup'!$D$3:$H$22,4,FALSE)),"",VLOOKUP($O65,'points lookup'!$D$3:$H$22,4,FALSE))</f>
        <v/>
      </c>
      <c r="R65" s="122" t="str">
        <f>IF(ISERROR(VLOOKUP($O65,'points lookup'!$D$3:$H$22,5,FALSE)),"",VLOOKUP($O65,'points lookup'!$D$3:$H$22,5,FALSE))</f>
        <v/>
      </c>
      <c r="S65" s="65"/>
      <c r="T65" s="66"/>
      <c r="U65" s="67"/>
      <c r="V65" s="1" t="str">
        <f>IF(ISERROR(IF(ISNUMBER(S65),S65,VLOOKUP(S65,'points lookup'!$O$2:$P$12,2,FALSE))),"",IF(ISNUMBER(S65),S65,VLOOKUP(S65,'points lookup'!$O$2:$P$12,2,FALSE)))</f>
        <v/>
      </c>
      <c r="W65" s="7" t="str">
        <f>IF(ISERROR(IF(ISNUMBER(T65),T65,VLOOKUP(T65,'points lookup'!$O$2:$P$12,2,FALSE))),"",IF(ISNUMBER(T65),T65,VLOOKUP(T65,'points lookup'!$O$2:$P$12,2,FALSE)))</f>
        <v/>
      </c>
      <c r="X65" s="2" t="str">
        <f>IF(ISERROR(IF(ISNUMBER(U65),U65,VLOOKUP(U65,'points lookup'!$O$2:$P$12,2,FALSE))),"",IF(ISNUMBER(U65),U65,VLOOKUP(U65,'points lookup'!$O$2:$P$12,2,FALSE)))</f>
        <v/>
      </c>
      <c r="Y65" s="1" t="str">
        <f t="shared" si="8"/>
        <v/>
      </c>
      <c r="Z65" s="7" t="str">
        <f t="shared" si="0"/>
        <v/>
      </c>
      <c r="AA65" s="2" t="str">
        <f t="shared" si="1"/>
        <v/>
      </c>
      <c r="AB65" s="79" t="str">
        <f>IF(ISERROR(VLOOKUP($O65,'points lookup'!$T$3:$X$26,3,FALSE)),"",VLOOKUP($O65,'points lookup'!$T$3:$X$26,3,FALSE))</f>
        <v/>
      </c>
      <c r="AC65" s="79" t="str">
        <f>IF(ISERROR(VLOOKUP($O65,'points lookup'!$T$3:$X$26,4,FALSE)),"",VLOOKUP($O65,'points lookup'!$T$3:$X$26,4,FALSE))</f>
        <v/>
      </c>
      <c r="AD65" s="79" t="str">
        <f>IF(ISERROR(VLOOKUP($O65,'points lookup'!$T$3:$X$26,5,FALSE)),"",VLOOKUP($O65,'points lookup'!$T$3:$X$26,5,FALSE))</f>
        <v/>
      </c>
      <c r="AE65" s="82" t="str">
        <f t="shared" si="9"/>
        <v/>
      </c>
      <c r="AF65" s="79" t="str">
        <f t="shared" si="2"/>
        <v/>
      </c>
      <c r="AG65" s="83" t="str">
        <f t="shared" si="3"/>
        <v/>
      </c>
      <c r="AH65" s="132" t="str">
        <f t="shared" si="10"/>
        <v/>
      </c>
      <c r="AI65" s="48" t="str">
        <f t="shared" si="11"/>
        <v/>
      </c>
      <c r="AJ65" s="48" t="str">
        <f t="shared" si="12"/>
        <v/>
      </c>
      <c r="AK65" s="49" t="str">
        <f t="shared" si="13"/>
        <v/>
      </c>
      <c r="AL65" s="47" t="str">
        <f t="shared" si="14"/>
        <v/>
      </c>
      <c r="AM65" s="48" t="str">
        <f t="shared" si="15"/>
        <v/>
      </c>
      <c r="AN65" s="48" t="str">
        <f t="shared" si="16"/>
        <v/>
      </c>
      <c r="AO65" s="49" t="str">
        <f t="shared" si="17"/>
        <v/>
      </c>
      <c r="AP65" s="47" t="str">
        <f t="shared" si="18"/>
        <v/>
      </c>
      <c r="AQ65" s="48" t="str">
        <f t="shared" si="19"/>
        <v/>
      </c>
      <c r="AR65" s="48" t="str">
        <f t="shared" si="20"/>
        <v/>
      </c>
      <c r="AS65" s="49" t="str">
        <f t="shared" si="21"/>
        <v/>
      </c>
      <c r="AT65" s="47" t="str">
        <f t="shared" si="22"/>
        <v/>
      </c>
      <c r="AU65" s="48" t="str">
        <f t="shared" si="23"/>
        <v/>
      </c>
      <c r="AV65" s="48" t="str">
        <f t="shared" si="24"/>
        <v/>
      </c>
      <c r="AW65" s="96" t="str">
        <f t="shared" si="25"/>
        <v/>
      </c>
    </row>
    <row r="66" spans="1:49" ht="14.25" customHeight="1" x14ac:dyDescent="0.25">
      <c r="A66" s="94"/>
      <c r="B66" s="14"/>
      <c r="C66" s="15"/>
      <c r="D66" s="15"/>
      <c r="E66" s="15"/>
      <c r="F66" s="15"/>
      <c r="G66" s="27"/>
      <c r="H66" s="25"/>
      <c r="I66" s="25"/>
      <c r="J66" s="28" t="str">
        <f>IF(ISERROR(VLOOKUP(G66,'points lookup'!$K$2:$L$16,2,FALSE)),"",VLOOKUP(G66,'points lookup'!$K$2:$L$16,2,FALSE))</f>
        <v/>
      </c>
      <c r="K66" s="29" t="str">
        <f>IF(ISERROR(VLOOKUP(H66,'points lookup'!$K$2:$L$16,2,FALSE)),"",VLOOKUP(H66,'points lookup'!$K$2:$L$16,2,FALSE))</f>
        <v/>
      </c>
      <c r="L66" s="29" t="str">
        <f>IF(ISERROR(VLOOKUP(I66,'points lookup'!$K$2:$L$16,2,FALSE)),"",VLOOKUP(I66,'points lookup'!$K$2:$L$16,2,FALSE))</f>
        <v/>
      </c>
      <c r="M66" s="30" t="str">
        <f t="shared" si="7"/>
        <v/>
      </c>
      <c r="N66" s="57" t="str">
        <f>IF(ISERROR(LOOKUP(M66,'points lookup'!$Q$2:$R$4)),"",LOOKUP(M66,'points lookup'!$Q$2:$R$4))</f>
        <v/>
      </c>
      <c r="O66" s="56" t="str">
        <f>IF(ISERROR(LOOKUP(M66,'points lookup'!$C$3:$D$26)),"",LOOKUP(M66,'points lookup'!$C$3:$D$26))</f>
        <v/>
      </c>
      <c r="P66" s="12" t="str">
        <f>IF(ISERROR(VLOOKUP($O66,'points lookup'!$D$3:$H$22,3,FALSE)),"",VLOOKUP($O66,'points lookup'!$D$3:$H$22,3,FALSE))</f>
        <v/>
      </c>
      <c r="Q66" s="13" t="str">
        <f>IF(ISERROR(VLOOKUP($O66,'points lookup'!$D$3:$H$22,4,FALSE)),"",VLOOKUP($O66,'points lookup'!$D$3:$H$22,4,FALSE))</f>
        <v/>
      </c>
      <c r="R66" s="122" t="str">
        <f>IF(ISERROR(VLOOKUP($O66,'points lookup'!$D$3:$H$22,5,FALSE)),"",VLOOKUP($O66,'points lookup'!$D$3:$H$22,5,FALSE))</f>
        <v/>
      </c>
      <c r="S66" s="68"/>
      <c r="T66" s="69"/>
      <c r="U66" s="70"/>
      <c r="V66" s="1" t="str">
        <f>IF(ISERROR(IF(ISNUMBER(S66),S66,VLOOKUP(S66,'points lookup'!$O$2:$P$12,2,FALSE))),"",IF(ISNUMBER(S66),S66,VLOOKUP(S66,'points lookup'!$O$2:$P$12,2,FALSE)))</f>
        <v/>
      </c>
      <c r="W66" s="7" t="str">
        <f>IF(ISERROR(IF(ISNUMBER(T66),T66,VLOOKUP(T66,'points lookup'!$O$2:$P$12,2,FALSE))),"",IF(ISNUMBER(T66),T66,VLOOKUP(T66,'points lookup'!$O$2:$P$12,2,FALSE)))</f>
        <v/>
      </c>
      <c r="X66" s="2" t="str">
        <f>IF(ISERROR(IF(ISNUMBER(U66),U66,VLOOKUP(U66,'points lookup'!$O$2:$P$12,2,FALSE))),"",IF(ISNUMBER(U66),U66,VLOOKUP(U66,'points lookup'!$O$2:$P$12,2,FALSE)))</f>
        <v/>
      </c>
      <c r="Y66" s="1" t="str">
        <f t="shared" si="8"/>
        <v/>
      </c>
      <c r="Z66" s="7" t="str">
        <f t="shared" si="0"/>
        <v/>
      </c>
      <c r="AA66" s="2" t="str">
        <f t="shared" si="1"/>
        <v/>
      </c>
      <c r="AB66" s="79" t="str">
        <f>IF(ISERROR(VLOOKUP($O66,'points lookup'!$T$3:$X$26,3,FALSE)),"",VLOOKUP($O66,'points lookup'!$T$3:$X$26,3,FALSE))</f>
        <v/>
      </c>
      <c r="AC66" s="79" t="str">
        <f>IF(ISERROR(VLOOKUP($O66,'points lookup'!$T$3:$X$26,4,FALSE)),"",VLOOKUP($O66,'points lookup'!$T$3:$X$26,4,FALSE))</f>
        <v/>
      </c>
      <c r="AD66" s="79" t="str">
        <f>IF(ISERROR(VLOOKUP($O66,'points lookup'!$T$3:$X$26,5,FALSE)),"",VLOOKUP($O66,'points lookup'!$T$3:$X$26,5,FALSE))</f>
        <v/>
      </c>
      <c r="AE66" s="82" t="str">
        <f t="shared" si="9"/>
        <v/>
      </c>
      <c r="AF66" s="79" t="str">
        <f t="shared" si="2"/>
        <v/>
      </c>
      <c r="AG66" s="83" t="str">
        <f t="shared" si="3"/>
        <v/>
      </c>
      <c r="AH66" s="132" t="str">
        <f t="shared" si="10"/>
        <v/>
      </c>
      <c r="AI66" s="48" t="str">
        <f t="shared" si="11"/>
        <v/>
      </c>
      <c r="AJ66" s="48" t="str">
        <f t="shared" si="12"/>
        <v/>
      </c>
      <c r="AK66" s="49" t="str">
        <f t="shared" si="13"/>
        <v/>
      </c>
      <c r="AL66" s="47" t="str">
        <f t="shared" si="14"/>
        <v/>
      </c>
      <c r="AM66" s="48" t="str">
        <f t="shared" si="15"/>
        <v/>
      </c>
      <c r="AN66" s="48" t="str">
        <f t="shared" si="16"/>
        <v/>
      </c>
      <c r="AO66" s="49" t="str">
        <f t="shared" si="17"/>
        <v/>
      </c>
      <c r="AP66" s="47" t="str">
        <f t="shared" si="18"/>
        <v/>
      </c>
      <c r="AQ66" s="48" t="str">
        <f t="shared" si="19"/>
        <v/>
      </c>
      <c r="AR66" s="48" t="str">
        <f t="shared" si="20"/>
        <v/>
      </c>
      <c r="AS66" s="49" t="str">
        <f t="shared" si="21"/>
        <v/>
      </c>
      <c r="AT66" s="47" t="str">
        <f t="shared" si="22"/>
        <v/>
      </c>
      <c r="AU66" s="48" t="str">
        <f t="shared" si="23"/>
        <v/>
      </c>
      <c r="AV66" s="48" t="str">
        <f t="shared" si="24"/>
        <v/>
      </c>
      <c r="AW66" s="96" t="str">
        <f t="shared" si="25"/>
        <v/>
      </c>
    </row>
    <row r="67" spans="1:49" ht="14.25" customHeight="1" x14ac:dyDescent="0.25">
      <c r="A67" s="94"/>
      <c r="B67" s="10"/>
      <c r="C67" s="15"/>
      <c r="D67" s="15"/>
      <c r="E67" s="15"/>
      <c r="F67" s="15"/>
      <c r="G67" s="27"/>
      <c r="H67" s="25"/>
      <c r="I67" s="25"/>
      <c r="J67" s="28" t="str">
        <f>IF(ISERROR(VLOOKUP(G67,'points lookup'!$K$2:$L$16,2,FALSE)),"",VLOOKUP(G67,'points lookup'!$K$2:$L$16,2,FALSE))</f>
        <v/>
      </c>
      <c r="K67" s="29" t="str">
        <f>IF(ISERROR(VLOOKUP(H67,'points lookup'!$K$2:$L$16,2,FALSE)),"",VLOOKUP(H67,'points lookup'!$K$2:$L$16,2,FALSE))</f>
        <v/>
      </c>
      <c r="L67" s="29" t="str">
        <f>IF(ISERROR(VLOOKUP(I67,'points lookup'!$K$2:$L$16,2,FALSE)),"",VLOOKUP(I67,'points lookup'!$K$2:$L$16,2,FALSE))</f>
        <v/>
      </c>
      <c r="M67" s="30" t="str">
        <f t="shared" si="7"/>
        <v/>
      </c>
      <c r="N67" s="57" t="str">
        <f>IF(ISERROR(LOOKUP(M67,'points lookup'!$Q$2:$R$4)),"",LOOKUP(M67,'points lookup'!$Q$2:$R$4))</f>
        <v/>
      </c>
      <c r="O67" s="56" t="str">
        <f>IF(ISERROR(LOOKUP(M67,'points lookup'!$C$3:$D$26)),"",LOOKUP(M67,'points lookup'!$C$3:$D$26))</f>
        <v/>
      </c>
      <c r="P67" s="12" t="str">
        <f>IF(ISERROR(VLOOKUP($O67,'points lookup'!$D$3:$H$22,3,FALSE)),"",VLOOKUP($O67,'points lookup'!$D$3:$H$22,3,FALSE))</f>
        <v/>
      </c>
      <c r="Q67" s="13" t="str">
        <f>IF(ISERROR(VLOOKUP($O67,'points lookup'!$D$3:$H$22,4,FALSE)),"",VLOOKUP($O67,'points lookup'!$D$3:$H$22,4,FALSE))</f>
        <v/>
      </c>
      <c r="R67" s="122" t="str">
        <f>IF(ISERROR(VLOOKUP($O67,'points lookup'!$D$3:$H$22,5,FALSE)),"",VLOOKUP($O67,'points lookup'!$D$3:$H$22,5,FALSE))</f>
        <v/>
      </c>
      <c r="S67" s="68"/>
      <c r="T67" s="69"/>
      <c r="U67" s="70"/>
      <c r="V67" s="1" t="str">
        <f>IF(ISERROR(IF(ISNUMBER(S67),S67,VLOOKUP(S67,'points lookup'!$O$2:$P$12,2,FALSE))),"",IF(ISNUMBER(S67),S67,VLOOKUP(S67,'points lookup'!$O$2:$P$12,2,FALSE)))</f>
        <v/>
      </c>
      <c r="W67" s="7" t="str">
        <f>IF(ISERROR(IF(ISNUMBER(T67),T67,VLOOKUP(T67,'points lookup'!$O$2:$P$12,2,FALSE))),"",IF(ISNUMBER(T67),T67,VLOOKUP(T67,'points lookup'!$O$2:$P$12,2,FALSE)))</f>
        <v/>
      </c>
      <c r="X67" s="2" t="str">
        <f>IF(ISERROR(IF(ISNUMBER(U67),U67,VLOOKUP(U67,'points lookup'!$O$2:$P$12,2,FALSE))),"",IF(ISNUMBER(U67),U67,VLOOKUP(U67,'points lookup'!$O$2:$P$12,2,FALSE)))</f>
        <v/>
      </c>
      <c r="Y67" s="1" t="str">
        <f t="shared" si="8"/>
        <v/>
      </c>
      <c r="Z67" s="7" t="str">
        <f t="shared" si="0"/>
        <v/>
      </c>
      <c r="AA67" s="2" t="str">
        <f t="shared" si="1"/>
        <v/>
      </c>
      <c r="AB67" s="79" t="str">
        <f>IF(ISERROR(VLOOKUP($O67,'points lookup'!$T$3:$X$26,3,FALSE)),"",VLOOKUP($O67,'points lookup'!$T$3:$X$26,3,FALSE))</f>
        <v/>
      </c>
      <c r="AC67" s="79" t="str">
        <f>IF(ISERROR(VLOOKUP($O67,'points lookup'!$T$3:$X$26,4,FALSE)),"",VLOOKUP($O67,'points lookup'!$T$3:$X$26,4,FALSE))</f>
        <v/>
      </c>
      <c r="AD67" s="79" t="str">
        <f>IF(ISERROR(VLOOKUP($O67,'points lookup'!$T$3:$X$26,5,FALSE)),"",VLOOKUP($O67,'points lookup'!$T$3:$X$26,5,FALSE))</f>
        <v/>
      </c>
      <c r="AE67" s="82" t="str">
        <f t="shared" si="9"/>
        <v/>
      </c>
      <c r="AF67" s="79" t="str">
        <f t="shared" si="2"/>
        <v/>
      </c>
      <c r="AG67" s="83" t="str">
        <f t="shared" si="3"/>
        <v/>
      </c>
      <c r="AH67" s="132" t="str">
        <f t="shared" si="10"/>
        <v/>
      </c>
      <c r="AI67" s="48" t="str">
        <f t="shared" si="11"/>
        <v/>
      </c>
      <c r="AJ67" s="48" t="str">
        <f t="shared" si="12"/>
        <v/>
      </c>
      <c r="AK67" s="49" t="str">
        <f t="shared" si="13"/>
        <v/>
      </c>
      <c r="AL67" s="47" t="str">
        <f t="shared" si="14"/>
        <v/>
      </c>
      <c r="AM67" s="48" t="str">
        <f t="shared" si="15"/>
        <v/>
      </c>
      <c r="AN67" s="48" t="str">
        <f t="shared" si="16"/>
        <v/>
      </c>
      <c r="AO67" s="49" t="str">
        <f t="shared" si="17"/>
        <v/>
      </c>
      <c r="AP67" s="47" t="str">
        <f t="shared" si="18"/>
        <v/>
      </c>
      <c r="AQ67" s="48" t="str">
        <f t="shared" si="19"/>
        <v/>
      </c>
      <c r="AR67" s="48" t="str">
        <f t="shared" si="20"/>
        <v/>
      </c>
      <c r="AS67" s="49" t="str">
        <f t="shared" si="21"/>
        <v/>
      </c>
      <c r="AT67" s="47" t="str">
        <f t="shared" si="22"/>
        <v/>
      </c>
      <c r="AU67" s="48" t="str">
        <f t="shared" si="23"/>
        <v/>
      </c>
      <c r="AV67" s="48" t="str">
        <f t="shared" si="24"/>
        <v/>
      </c>
      <c r="AW67" s="96" t="str">
        <f t="shared" si="25"/>
        <v/>
      </c>
    </row>
    <row r="68" spans="1:49" ht="14.25" customHeight="1" x14ac:dyDescent="0.25">
      <c r="A68" s="94"/>
      <c r="B68" s="14"/>
      <c r="C68" s="15"/>
      <c r="D68" s="15"/>
      <c r="E68" s="15"/>
      <c r="F68" s="15"/>
      <c r="G68" s="27"/>
      <c r="H68" s="25"/>
      <c r="I68" s="25"/>
      <c r="J68" s="28" t="str">
        <f>IF(ISERROR(VLOOKUP(G68,'points lookup'!$K$2:$L$16,2,FALSE)),"",VLOOKUP(G68,'points lookup'!$K$2:$L$16,2,FALSE))</f>
        <v/>
      </c>
      <c r="K68" s="29" t="str">
        <f>IF(ISERROR(VLOOKUP(H68,'points lookup'!$K$2:$L$16,2,FALSE)),"",VLOOKUP(H68,'points lookup'!$K$2:$L$16,2,FALSE))</f>
        <v/>
      </c>
      <c r="L68" s="29" t="str">
        <f>IF(ISERROR(VLOOKUP(I68,'points lookup'!$K$2:$L$16,2,FALSE)),"",VLOOKUP(I68,'points lookup'!$K$2:$L$16,2,FALSE))</f>
        <v/>
      </c>
      <c r="M68" s="30" t="str">
        <f t="shared" si="7"/>
        <v/>
      </c>
      <c r="N68" s="57" t="str">
        <f>IF(ISERROR(LOOKUP(M68,'points lookup'!$Q$2:$R$4)),"",LOOKUP(M68,'points lookup'!$Q$2:$R$4))</f>
        <v/>
      </c>
      <c r="O68" s="56" t="str">
        <f>IF(ISERROR(LOOKUP(M68,'points lookup'!$C$3:$D$26)),"",LOOKUP(M68,'points lookup'!$C$3:$D$26))</f>
        <v/>
      </c>
      <c r="P68" s="12" t="str">
        <f>IF(ISERROR(VLOOKUP($O68,'points lookup'!$D$3:$H$22,3,FALSE)),"",VLOOKUP($O68,'points lookup'!$D$3:$H$22,3,FALSE))</f>
        <v/>
      </c>
      <c r="Q68" s="13" t="str">
        <f>IF(ISERROR(VLOOKUP($O68,'points lookup'!$D$3:$H$22,4,FALSE)),"",VLOOKUP($O68,'points lookup'!$D$3:$H$22,4,FALSE))</f>
        <v/>
      </c>
      <c r="R68" s="122" t="str">
        <f>IF(ISERROR(VLOOKUP($O68,'points lookup'!$D$3:$H$22,5,FALSE)),"",VLOOKUP($O68,'points lookup'!$D$3:$H$22,5,FALSE))</f>
        <v/>
      </c>
      <c r="S68" s="62"/>
      <c r="T68" s="63"/>
      <c r="U68" s="64"/>
      <c r="V68" s="1" t="str">
        <f>IF(ISERROR(IF(ISNUMBER(S68),S68,VLOOKUP(S68,'points lookup'!$O$2:$P$12,2,FALSE))),"",IF(ISNUMBER(S68),S68,VLOOKUP(S68,'points lookup'!$O$2:$P$12,2,FALSE)))</f>
        <v/>
      </c>
      <c r="W68" s="7" t="str">
        <f>IF(ISERROR(IF(ISNUMBER(T68),T68,VLOOKUP(T68,'points lookup'!$O$2:$P$12,2,FALSE))),"",IF(ISNUMBER(T68),T68,VLOOKUP(T68,'points lookup'!$O$2:$P$12,2,FALSE)))</f>
        <v/>
      </c>
      <c r="X68" s="2" t="str">
        <f>IF(ISERROR(IF(ISNUMBER(U68),U68,VLOOKUP(U68,'points lookup'!$O$2:$P$12,2,FALSE))),"",IF(ISNUMBER(U68),U68,VLOOKUP(U68,'points lookup'!$O$2:$P$12,2,FALSE)))</f>
        <v/>
      </c>
      <c r="Y68" s="1" t="str">
        <f t="shared" si="8"/>
        <v/>
      </c>
      <c r="Z68" s="7" t="str">
        <f t="shared" si="0"/>
        <v/>
      </c>
      <c r="AA68" s="2" t="str">
        <f t="shared" si="1"/>
        <v/>
      </c>
      <c r="AB68" s="79" t="str">
        <f>IF(ISERROR(VLOOKUP($O68,'points lookup'!$T$3:$X$26,3,FALSE)),"",VLOOKUP($O68,'points lookup'!$T$3:$X$26,3,FALSE))</f>
        <v/>
      </c>
      <c r="AC68" s="79" t="str">
        <f>IF(ISERROR(VLOOKUP($O68,'points lookup'!$T$3:$X$26,4,FALSE)),"",VLOOKUP($O68,'points lookup'!$T$3:$X$26,4,FALSE))</f>
        <v/>
      </c>
      <c r="AD68" s="79" t="str">
        <f>IF(ISERROR(VLOOKUP($O68,'points lookup'!$T$3:$X$26,5,FALSE)),"",VLOOKUP($O68,'points lookup'!$T$3:$X$26,5,FALSE))</f>
        <v/>
      </c>
      <c r="AE68" s="82" t="str">
        <f t="shared" si="9"/>
        <v/>
      </c>
      <c r="AF68" s="79" t="str">
        <f t="shared" si="2"/>
        <v/>
      </c>
      <c r="AG68" s="83" t="str">
        <f t="shared" si="3"/>
        <v/>
      </c>
      <c r="AH68" s="132" t="str">
        <f t="shared" si="10"/>
        <v/>
      </c>
      <c r="AI68" s="48" t="str">
        <f t="shared" si="11"/>
        <v/>
      </c>
      <c r="AJ68" s="48" t="str">
        <f t="shared" si="12"/>
        <v/>
      </c>
      <c r="AK68" s="49" t="str">
        <f t="shared" si="13"/>
        <v/>
      </c>
      <c r="AL68" s="47" t="str">
        <f t="shared" si="14"/>
        <v/>
      </c>
      <c r="AM68" s="48" t="str">
        <f t="shared" si="15"/>
        <v/>
      </c>
      <c r="AN68" s="48" t="str">
        <f t="shared" si="16"/>
        <v/>
      </c>
      <c r="AO68" s="49" t="str">
        <f t="shared" si="17"/>
        <v/>
      </c>
      <c r="AP68" s="47" t="str">
        <f t="shared" si="18"/>
        <v/>
      </c>
      <c r="AQ68" s="48" t="str">
        <f t="shared" si="19"/>
        <v/>
      </c>
      <c r="AR68" s="48" t="str">
        <f t="shared" si="20"/>
        <v/>
      </c>
      <c r="AS68" s="49" t="str">
        <f t="shared" si="21"/>
        <v/>
      </c>
      <c r="AT68" s="47" t="str">
        <f t="shared" si="22"/>
        <v/>
      </c>
      <c r="AU68" s="48" t="str">
        <f t="shared" si="23"/>
        <v/>
      </c>
      <c r="AV68" s="48" t="str">
        <f t="shared" si="24"/>
        <v/>
      </c>
      <c r="AW68" s="96" t="str">
        <f t="shared" si="25"/>
        <v/>
      </c>
    </row>
    <row r="69" spans="1:49" ht="14.25" customHeight="1" x14ac:dyDescent="0.25">
      <c r="A69" s="94"/>
      <c r="B69" s="10"/>
      <c r="C69" s="15"/>
      <c r="D69" s="15"/>
      <c r="E69" s="15"/>
      <c r="F69" s="15"/>
      <c r="G69" s="27"/>
      <c r="H69" s="25"/>
      <c r="I69" s="25"/>
      <c r="J69" s="28" t="str">
        <f>IF(ISERROR(VLOOKUP(G69,'points lookup'!$K$2:$L$16,2,FALSE)),"",VLOOKUP(G69,'points lookup'!$K$2:$L$16,2,FALSE))</f>
        <v/>
      </c>
      <c r="K69" s="29" t="str">
        <f>IF(ISERROR(VLOOKUP(H69,'points lookup'!$K$2:$L$16,2,FALSE)),"",VLOOKUP(H69,'points lookup'!$K$2:$L$16,2,FALSE))</f>
        <v/>
      </c>
      <c r="L69" s="29" t="str">
        <f>IF(ISERROR(VLOOKUP(I69,'points lookup'!$K$2:$L$16,2,FALSE)),"",VLOOKUP(I69,'points lookup'!$K$2:$L$16,2,FALSE))</f>
        <v/>
      </c>
      <c r="M69" s="30" t="str">
        <f t="shared" si="7"/>
        <v/>
      </c>
      <c r="N69" s="57" t="str">
        <f>IF(ISERROR(LOOKUP(M69,'points lookup'!$Q$2:$R$4)),"",LOOKUP(M69,'points lookup'!$Q$2:$R$4))</f>
        <v/>
      </c>
      <c r="O69" s="56" t="str">
        <f>IF(ISERROR(LOOKUP(M69,'points lookup'!$C$3:$D$26)),"",LOOKUP(M69,'points lookup'!$C$3:$D$26))</f>
        <v/>
      </c>
      <c r="P69" s="12" t="str">
        <f>IF(ISERROR(VLOOKUP($O69,'points lookup'!$D$3:$H$22,3,FALSE)),"",VLOOKUP($O69,'points lookup'!$D$3:$H$22,3,FALSE))</f>
        <v/>
      </c>
      <c r="Q69" s="13" t="str">
        <f>IF(ISERROR(VLOOKUP($O69,'points lookup'!$D$3:$H$22,4,FALSE)),"",VLOOKUP($O69,'points lookup'!$D$3:$H$22,4,FALSE))</f>
        <v/>
      </c>
      <c r="R69" s="122" t="str">
        <f>IF(ISERROR(VLOOKUP($O69,'points lookup'!$D$3:$H$22,5,FALSE)),"",VLOOKUP($O69,'points lookup'!$D$3:$H$22,5,FALSE))</f>
        <v/>
      </c>
      <c r="S69" s="62"/>
      <c r="T69" s="63"/>
      <c r="U69" s="64"/>
      <c r="V69" s="1" t="str">
        <f>IF(ISERROR(IF(ISNUMBER(S69),S69,VLOOKUP(S69,'points lookup'!$O$2:$P$12,2,FALSE))),"",IF(ISNUMBER(S69),S69,VLOOKUP(S69,'points lookup'!$O$2:$P$12,2,FALSE)))</f>
        <v/>
      </c>
      <c r="W69" s="7" t="str">
        <f>IF(ISERROR(IF(ISNUMBER(T69),T69,VLOOKUP(T69,'points lookup'!$O$2:$P$12,2,FALSE))),"",IF(ISNUMBER(T69),T69,VLOOKUP(T69,'points lookup'!$O$2:$P$12,2,FALSE)))</f>
        <v/>
      </c>
      <c r="X69" s="2" t="str">
        <f>IF(ISERROR(IF(ISNUMBER(U69),U69,VLOOKUP(U69,'points lookup'!$O$2:$P$12,2,FALSE))),"",IF(ISNUMBER(U69),U69,VLOOKUP(U69,'points lookup'!$O$2:$P$12,2,FALSE)))</f>
        <v/>
      </c>
      <c r="Y69" s="1" t="str">
        <f t="shared" si="8"/>
        <v/>
      </c>
      <c r="Z69" s="7" t="str">
        <f t="shared" ref="Z69:Z132" si="26">IF(ISERROR(IF(ISNUMBER(W69),W69-Q69,"")),"",IF(ISNUMBER(W69),W69-Q69,""))</f>
        <v/>
      </c>
      <c r="AA69" s="2" t="str">
        <f t="shared" ref="AA69:AA132" si="27">IF(ISERROR(IF(ISNUMBER(X69),X69-R69,"")),"",IF(ISNUMBER(X69),X69-R69,""))</f>
        <v/>
      </c>
      <c r="AB69" s="79" t="str">
        <f>IF(ISERROR(VLOOKUP($O69,'points lookup'!$T$3:$X$26,3,FALSE)),"",VLOOKUP($O69,'points lookup'!$T$3:$X$26,3,FALSE))</f>
        <v/>
      </c>
      <c r="AC69" s="79" t="str">
        <f>IF(ISERROR(VLOOKUP($O69,'points lookup'!$T$3:$X$26,4,FALSE)),"",VLOOKUP($O69,'points lookup'!$T$3:$X$26,4,FALSE))</f>
        <v/>
      </c>
      <c r="AD69" s="79" t="str">
        <f>IF(ISERROR(VLOOKUP($O69,'points lookup'!$T$3:$X$26,5,FALSE)),"",VLOOKUP($O69,'points lookup'!$T$3:$X$26,5,FALSE))</f>
        <v/>
      </c>
      <c r="AE69" s="82" t="str">
        <f t="shared" si="9"/>
        <v/>
      </c>
      <c r="AF69" s="79" t="str">
        <f t="shared" ref="AF69:AF132" si="28">IF(ISERROR(IF(Z69&gt;AC69,Z69,AC69)),"",IF(Z69&gt;AC69,Z69,AC69))</f>
        <v/>
      </c>
      <c r="AG69" s="83" t="str">
        <f t="shared" ref="AG69:AG132" si="29">IF(ISERROR(IF(AA69&gt;AD69,AA69,AD69)),"",IF(AA69&gt;AD69,AA69,AD69))</f>
        <v/>
      </c>
      <c r="AH69" s="132" t="str">
        <f t="shared" si="10"/>
        <v/>
      </c>
      <c r="AI69" s="48" t="str">
        <f t="shared" si="11"/>
        <v/>
      </c>
      <c r="AJ69" s="48" t="str">
        <f t="shared" si="12"/>
        <v/>
      </c>
      <c r="AK69" s="49" t="str">
        <f t="shared" si="13"/>
        <v/>
      </c>
      <c r="AL69" s="47" t="str">
        <f t="shared" si="14"/>
        <v/>
      </c>
      <c r="AM69" s="48" t="str">
        <f t="shared" si="15"/>
        <v/>
      </c>
      <c r="AN69" s="48" t="str">
        <f t="shared" si="16"/>
        <v/>
      </c>
      <c r="AO69" s="49" t="str">
        <f t="shared" si="17"/>
        <v/>
      </c>
      <c r="AP69" s="47" t="str">
        <f t="shared" si="18"/>
        <v/>
      </c>
      <c r="AQ69" s="48" t="str">
        <f t="shared" si="19"/>
        <v/>
      </c>
      <c r="AR69" s="48" t="str">
        <f t="shared" si="20"/>
        <v/>
      </c>
      <c r="AS69" s="49" t="str">
        <f t="shared" si="21"/>
        <v/>
      </c>
      <c r="AT69" s="47" t="str">
        <f t="shared" si="22"/>
        <v/>
      </c>
      <c r="AU69" s="48" t="str">
        <f t="shared" si="23"/>
        <v/>
      </c>
      <c r="AV69" s="48" t="str">
        <f t="shared" si="24"/>
        <v/>
      </c>
      <c r="AW69" s="96" t="str">
        <f t="shared" si="25"/>
        <v/>
      </c>
    </row>
    <row r="70" spans="1:49" ht="14.25" customHeight="1" x14ac:dyDescent="0.25">
      <c r="A70" s="94"/>
      <c r="B70" s="14"/>
      <c r="C70" s="11"/>
      <c r="D70" s="11"/>
      <c r="E70" s="11"/>
      <c r="F70" s="11"/>
      <c r="G70" s="26"/>
      <c r="H70" s="24"/>
      <c r="I70" s="24"/>
      <c r="J70" s="28" t="str">
        <f>IF(ISERROR(VLOOKUP(G70,'points lookup'!$K$2:$L$16,2,FALSE)),"",VLOOKUP(G70,'points lookup'!$K$2:$L$16,2,FALSE))</f>
        <v/>
      </c>
      <c r="K70" s="29" t="str">
        <f>IF(ISERROR(VLOOKUP(H70,'points lookup'!$K$2:$L$16,2,FALSE)),"",VLOOKUP(H70,'points lookup'!$K$2:$L$16,2,FALSE))</f>
        <v/>
      </c>
      <c r="L70" s="29" t="str">
        <f>IF(ISERROR(VLOOKUP(I70,'points lookup'!$K$2:$L$16,2,FALSE)),"",VLOOKUP(I70,'points lookup'!$K$2:$L$16,2,FALSE))</f>
        <v/>
      </c>
      <c r="M70" s="30" t="str">
        <f t="shared" ref="M70:M133" si="30">IF(ISERROR(((J70+K70)/2)+L70)/2,"",(((J70+K70)/2)+L70)/2)</f>
        <v/>
      </c>
      <c r="N70" s="57" t="str">
        <f>IF(ISERROR(LOOKUP(M70,'points lookup'!$Q$2:$R$4)),"",LOOKUP(M70,'points lookup'!$Q$2:$R$4))</f>
        <v/>
      </c>
      <c r="O70" s="56" t="str">
        <f>IF(ISERROR(LOOKUP(M70,'points lookup'!$C$3:$D$26)),"",LOOKUP(M70,'points lookup'!$C$3:$D$26))</f>
        <v/>
      </c>
      <c r="P70" s="12" t="str">
        <f>IF(ISERROR(VLOOKUP($O70,'points lookup'!$D$3:$H$22,3,FALSE)),"",VLOOKUP($O70,'points lookup'!$D$3:$H$22,3,FALSE))</f>
        <v/>
      </c>
      <c r="Q70" s="13" t="str">
        <f>IF(ISERROR(VLOOKUP($O70,'points lookup'!$D$3:$H$22,4,FALSE)),"",VLOOKUP($O70,'points lookup'!$D$3:$H$22,4,FALSE))</f>
        <v/>
      </c>
      <c r="R70" s="122" t="str">
        <f>IF(ISERROR(VLOOKUP($O70,'points lookup'!$D$3:$H$22,5,FALSE)),"",VLOOKUP($O70,'points lookup'!$D$3:$H$22,5,FALSE))</f>
        <v/>
      </c>
      <c r="S70" s="62"/>
      <c r="T70" s="63"/>
      <c r="U70" s="64"/>
      <c r="V70" s="1" t="str">
        <f>IF(ISERROR(IF(ISNUMBER(S70),S70,VLOOKUP(S70,'points lookup'!$O$2:$P$12,2,FALSE))),"",IF(ISNUMBER(S70),S70,VLOOKUP(S70,'points lookup'!$O$2:$P$12,2,FALSE)))</f>
        <v/>
      </c>
      <c r="W70" s="7" t="str">
        <f>IF(ISERROR(IF(ISNUMBER(T70),T70,VLOOKUP(T70,'points lookup'!$O$2:$P$12,2,FALSE))),"",IF(ISNUMBER(T70),T70,VLOOKUP(T70,'points lookup'!$O$2:$P$12,2,FALSE)))</f>
        <v/>
      </c>
      <c r="X70" s="2" t="str">
        <f>IF(ISERROR(IF(ISNUMBER(U70),U70,VLOOKUP(U70,'points lookup'!$O$2:$P$12,2,FALSE))),"",IF(ISNUMBER(U70),U70,VLOOKUP(U70,'points lookup'!$O$2:$P$12,2,FALSE)))</f>
        <v/>
      </c>
      <c r="Y70" s="1" t="str">
        <f t="shared" ref="Y70:Y133" si="31">IF(ISERROR(IF(ISNUMBER(V70),V70-P70,"")),"",IF(ISNUMBER(V70),V70-P70,""))</f>
        <v/>
      </c>
      <c r="Z70" s="7" t="str">
        <f t="shared" si="26"/>
        <v/>
      </c>
      <c r="AA70" s="2" t="str">
        <f t="shared" si="27"/>
        <v/>
      </c>
      <c r="AB70" s="79" t="str">
        <f>IF(ISERROR(VLOOKUP($O70,'points lookup'!$T$3:$X$26,3,FALSE)),"",VLOOKUP($O70,'points lookup'!$T$3:$X$26,3,FALSE))</f>
        <v/>
      </c>
      <c r="AC70" s="79" t="str">
        <f>IF(ISERROR(VLOOKUP($O70,'points lookup'!$T$3:$X$26,4,FALSE)),"",VLOOKUP($O70,'points lookup'!$T$3:$X$26,4,FALSE))</f>
        <v/>
      </c>
      <c r="AD70" s="79" t="str">
        <f>IF(ISERROR(VLOOKUP($O70,'points lookup'!$T$3:$X$26,5,FALSE)),"",VLOOKUP($O70,'points lookup'!$T$3:$X$26,5,FALSE))</f>
        <v/>
      </c>
      <c r="AE70" s="82" t="str">
        <f t="shared" ref="AE70:AE133" si="32">IF(ISERROR(IF(Y70&gt;AB70,Y70,AB70)),"",IF(Y70&gt;AB70,Y70,AB70))</f>
        <v/>
      </c>
      <c r="AF70" s="79" t="str">
        <f t="shared" si="28"/>
        <v/>
      </c>
      <c r="AG70" s="83" t="str">
        <f t="shared" si="29"/>
        <v/>
      </c>
      <c r="AH70" s="132" t="str">
        <f t="shared" ref="AH70:AH133" si="33">IF(AND(AI70="",AJ70="",AK70=""),"",IF(AND(AI70="Y",AJ70="Y",AK70="Y"),"Y","N"))</f>
        <v/>
      </c>
      <c r="AI70" s="48" t="str">
        <f t="shared" ref="AI70:AI133" si="34">IF(V70="","",IF(V70&gt;=100,"Y","N"))</f>
        <v/>
      </c>
      <c r="AJ70" s="48" t="str">
        <f t="shared" ref="AJ70:AJ133" si="35">IF(W70="","",IF(W70&gt;=103,"Y","N"))</f>
        <v/>
      </c>
      <c r="AK70" s="49" t="str">
        <f t="shared" ref="AK70:AK133" si="36">IF(X70="","",IF(X70&gt;=100,"Y","N"))</f>
        <v/>
      </c>
      <c r="AL70" s="47" t="str">
        <f t="shared" ref="AL70:AL133" si="37">IF(AND(AM70="",AN70="",AO70=""),"",IF(AND(AM70="Y",AN70="Y",AO70="Y"),"Y","N"))</f>
        <v/>
      </c>
      <c r="AM70" s="48" t="str">
        <f t="shared" ref="AM70:AM133" si="38">IF(P70="","",IF(P70&gt;=100,"Y","N"))</f>
        <v/>
      </c>
      <c r="AN70" s="48" t="str">
        <f t="shared" ref="AN70:AN133" si="39">IF(Q70="","",IF(Q70&gt;=100,"Y","N"))</f>
        <v/>
      </c>
      <c r="AO70" s="49" t="str">
        <f t="shared" ref="AO70:AO133" si="40">IF(R70="","",IF(R70&gt;=100,"Y","N"))</f>
        <v/>
      </c>
      <c r="AP70" s="47" t="str">
        <f t="shared" ref="AP70:AP133" si="41">IF(AND(AQ70="",AR70="",AS70=""),"",IF(AND(AQ70="Y",AR70="Y",AS70="Y"),"Y","N"))</f>
        <v/>
      </c>
      <c r="AQ70" s="48" t="str">
        <f t="shared" ref="AQ70:AQ133" si="42">IF(V70="","",IF(V70&gt;=110,"Y","N"))</f>
        <v/>
      </c>
      <c r="AR70" s="48" t="str">
        <f t="shared" ref="AR70:AR133" si="43">IF(W70="","",IF(W70&gt;=113,"Y","N"))</f>
        <v/>
      </c>
      <c r="AS70" s="49" t="str">
        <f t="shared" ref="AS70:AS133" si="44">IF(X70="","",IF(X70&gt;=110,"Y","N"))</f>
        <v/>
      </c>
      <c r="AT70" s="47" t="str">
        <f t="shared" ref="AT70:AT133" si="45">IF(AND(AU70="",AV70="",AW70=""),"",IF(AND(AU70="Y",AV70="Y",AW70="Y"),"Y","N"))</f>
        <v/>
      </c>
      <c r="AU70" s="48" t="str">
        <f t="shared" ref="AU70:AU133" si="46">IF(P70="","",IF(P70&gt;=110,"Y","N"))</f>
        <v/>
      </c>
      <c r="AV70" s="48" t="str">
        <f t="shared" ref="AV70:AV133" si="47">IF(Q70="","",IF(Q70&gt;=110,"Y","N"))</f>
        <v/>
      </c>
      <c r="AW70" s="96" t="str">
        <f t="shared" ref="AW70:AW133" si="48">IF(R70="","",IF(R70&gt;=110,"Y","N"))</f>
        <v/>
      </c>
    </row>
    <row r="71" spans="1:49" ht="14.25" customHeight="1" x14ac:dyDescent="0.25">
      <c r="A71" s="94"/>
      <c r="B71" s="10"/>
      <c r="C71" s="15"/>
      <c r="D71" s="15"/>
      <c r="E71" s="15"/>
      <c r="F71" s="15"/>
      <c r="G71" s="27"/>
      <c r="H71" s="25"/>
      <c r="I71" s="25"/>
      <c r="J71" s="28" t="str">
        <f>IF(ISERROR(VLOOKUP(G71,'points lookup'!$K$2:$L$16,2,FALSE)),"",VLOOKUP(G71,'points lookup'!$K$2:$L$16,2,FALSE))</f>
        <v/>
      </c>
      <c r="K71" s="29" t="str">
        <f>IF(ISERROR(VLOOKUP(H71,'points lookup'!$K$2:$L$16,2,FALSE)),"",VLOOKUP(H71,'points lookup'!$K$2:$L$16,2,FALSE))</f>
        <v/>
      </c>
      <c r="L71" s="29" t="str">
        <f>IF(ISERROR(VLOOKUP(I71,'points lookup'!$K$2:$L$16,2,FALSE)),"",VLOOKUP(I71,'points lookup'!$K$2:$L$16,2,FALSE))</f>
        <v/>
      </c>
      <c r="M71" s="30" t="str">
        <f t="shared" si="30"/>
        <v/>
      </c>
      <c r="N71" s="57" t="str">
        <f>IF(ISERROR(LOOKUP(M71,'points lookup'!$Q$2:$R$4)),"",LOOKUP(M71,'points lookup'!$Q$2:$R$4))</f>
        <v/>
      </c>
      <c r="O71" s="56" t="str">
        <f>IF(ISERROR(LOOKUP(M71,'points lookup'!$C$3:$D$26)),"",LOOKUP(M71,'points lookup'!$C$3:$D$26))</f>
        <v/>
      </c>
      <c r="P71" s="12" t="str">
        <f>IF(ISERROR(VLOOKUP($O71,'points lookup'!$D$3:$H$22,3,FALSE)),"",VLOOKUP($O71,'points lookup'!$D$3:$H$22,3,FALSE))</f>
        <v/>
      </c>
      <c r="Q71" s="13" t="str">
        <f>IF(ISERROR(VLOOKUP($O71,'points lookup'!$D$3:$H$22,4,FALSE)),"",VLOOKUP($O71,'points lookup'!$D$3:$H$22,4,FALSE))</f>
        <v/>
      </c>
      <c r="R71" s="122" t="str">
        <f>IF(ISERROR(VLOOKUP($O71,'points lookup'!$D$3:$H$22,5,FALSE)),"",VLOOKUP($O71,'points lookup'!$D$3:$H$22,5,FALSE))</f>
        <v/>
      </c>
      <c r="S71" s="62"/>
      <c r="T71" s="63"/>
      <c r="U71" s="64"/>
      <c r="V71" s="1" t="str">
        <f>IF(ISERROR(IF(ISNUMBER(S71),S71,VLOOKUP(S71,'points lookup'!$O$2:$P$12,2,FALSE))),"",IF(ISNUMBER(S71),S71,VLOOKUP(S71,'points lookup'!$O$2:$P$12,2,FALSE)))</f>
        <v/>
      </c>
      <c r="W71" s="7" t="str">
        <f>IF(ISERROR(IF(ISNUMBER(T71),T71,VLOOKUP(T71,'points lookup'!$O$2:$P$12,2,FALSE))),"",IF(ISNUMBER(T71),T71,VLOOKUP(T71,'points lookup'!$O$2:$P$12,2,FALSE)))</f>
        <v/>
      </c>
      <c r="X71" s="2" t="str">
        <f>IF(ISERROR(IF(ISNUMBER(U71),U71,VLOOKUP(U71,'points lookup'!$O$2:$P$12,2,FALSE))),"",IF(ISNUMBER(U71),U71,VLOOKUP(U71,'points lookup'!$O$2:$P$12,2,FALSE)))</f>
        <v/>
      </c>
      <c r="Y71" s="1" t="str">
        <f t="shared" si="31"/>
        <v/>
      </c>
      <c r="Z71" s="7" t="str">
        <f t="shared" si="26"/>
        <v/>
      </c>
      <c r="AA71" s="2" t="str">
        <f t="shared" si="27"/>
        <v/>
      </c>
      <c r="AB71" s="79" t="str">
        <f>IF(ISERROR(VLOOKUP($O71,'points lookup'!$T$3:$X$26,3,FALSE)),"",VLOOKUP($O71,'points lookup'!$T$3:$X$26,3,FALSE))</f>
        <v/>
      </c>
      <c r="AC71" s="79" t="str">
        <f>IF(ISERROR(VLOOKUP($O71,'points lookup'!$T$3:$X$26,4,FALSE)),"",VLOOKUP($O71,'points lookup'!$T$3:$X$26,4,FALSE))</f>
        <v/>
      </c>
      <c r="AD71" s="79" t="str">
        <f>IF(ISERROR(VLOOKUP($O71,'points lookup'!$T$3:$X$26,5,FALSE)),"",VLOOKUP($O71,'points lookup'!$T$3:$X$26,5,FALSE))</f>
        <v/>
      </c>
      <c r="AE71" s="82" t="str">
        <f t="shared" si="32"/>
        <v/>
      </c>
      <c r="AF71" s="79" t="str">
        <f t="shared" si="28"/>
        <v/>
      </c>
      <c r="AG71" s="83" t="str">
        <f t="shared" si="29"/>
        <v/>
      </c>
      <c r="AH71" s="132" t="str">
        <f t="shared" si="33"/>
        <v/>
      </c>
      <c r="AI71" s="48" t="str">
        <f t="shared" si="34"/>
        <v/>
      </c>
      <c r="AJ71" s="48" t="str">
        <f t="shared" si="35"/>
        <v/>
      </c>
      <c r="AK71" s="49" t="str">
        <f t="shared" si="36"/>
        <v/>
      </c>
      <c r="AL71" s="47" t="str">
        <f t="shared" si="37"/>
        <v/>
      </c>
      <c r="AM71" s="48" t="str">
        <f t="shared" si="38"/>
        <v/>
      </c>
      <c r="AN71" s="48" t="str">
        <f t="shared" si="39"/>
        <v/>
      </c>
      <c r="AO71" s="49" t="str">
        <f t="shared" si="40"/>
        <v/>
      </c>
      <c r="AP71" s="47" t="str">
        <f t="shared" si="41"/>
        <v/>
      </c>
      <c r="AQ71" s="48" t="str">
        <f t="shared" si="42"/>
        <v/>
      </c>
      <c r="AR71" s="48" t="str">
        <f t="shared" si="43"/>
        <v/>
      </c>
      <c r="AS71" s="49" t="str">
        <f t="shared" si="44"/>
        <v/>
      </c>
      <c r="AT71" s="47" t="str">
        <f t="shared" si="45"/>
        <v/>
      </c>
      <c r="AU71" s="48" t="str">
        <f t="shared" si="46"/>
        <v/>
      </c>
      <c r="AV71" s="48" t="str">
        <f t="shared" si="47"/>
        <v/>
      </c>
      <c r="AW71" s="96" t="str">
        <f t="shared" si="48"/>
        <v/>
      </c>
    </row>
    <row r="72" spans="1:49" ht="14.25" customHeight="1" x14ac:dyDescent="0.25">
      <c r="A72" s="94"/>
      <c r="B72" s="14"/>
      <c r="C72" s="15"/>
      <c r="D72" s="15"/>
      <c r="E72" s="15"/>
      <c r="F72" s="15"/>
      <c r="G72" s="27"/>
      <c r="H72" s="25"/>
      <c r="I72" s="25"/>
      <c r="J72" s="28" t="str">
        <f>IF(ISERROR(VLOOKUP(G72,'points lookup'!$K$2:$L$16,2,FALSE)),"",VLOOKUP(G72,'points lookup'!$K$2:$L$16,2,FALSE))</f>
        <v/>
      </c>
      <c r="K72" s="29" t="str">
        <f>IF(ISERROR(VLOOKUP(H72,'points lookup'!$K$2:$L$16,2,FALSE)),"",VLOOKUP(H72,'points lookup'!$K$2:$L$16,2,FALSE))</f>
        <v/>
      </c>
      <c r="L72" s="29" t="str">
        <f>IF(ISERROR(VLOOKUP(I72,'points lookup'!$K$2:$L$16,2,FALSE)),"",VLOOKUP(I72,'points lookup'!$K$2:$L$16,2,FALSE))</f>
        <v/>
      </c>
      <c r="M72" s="30" t="str">
        <f t="shared" si="30"/>
        <v/>
      </c>
      <c r="N72" s="57" t="str">
        <f>IF(ISERROR(LOOKUP(M72,'points lookup'!$Q$2:$R$4)),"",LOOKUP(M72,'points lookup'!$Q$2:$R$4))</f>
        <v/>
      </c>
      <c r="O72" s="56" t="str">
        <f>IF(ISERROR(LOOKUP(M72,'points lookup'!$C$3:$D$26)),"",LOOKUP(M72,'points lookup'!$C$3:$D$26))</f>
        <v/>
      </c>
      <c r="P72" s="12" t="str">
        <f>IF(ISERROR(VLOOKUP($O72,'points lookup'!$D$3:$H$22,3,FALSE)),"",VLOOKUP($O72,'points lookup'!$D$3:$H$22,3,FALSE))</f>
        <v/>
      </c>
      <c r="Q72" s="13" t="str">
        <f>IF(ISERROR(VLOOKUP($O72,'points lookup'!$D$3:$H$22,4,FALSE)),"",VLOOKUP($O72,'points lookup'!$D$3:$H$22,4,FALSE))</f>
        <v/>
      </c>
      <c r="R72" s="122" t="str">
        <f>IF(ISERROR(VLOOKUP($O72,'points lookup'!$D$3:$H$22,5,FALSE)),"",VLOOKUP($O72,'points lookup'!$D$3:$H$22,5,FALSE))</f>
        <v/>
      </c>
      <c r="S72" s="62"/>
      <c r="T72" s="63"/>
      <c r="U72" s="64"/>
      <c r="V72" s="1" t="str">
        <f>IF(ISERROR(IF(ISNUMBER(S72),S72,VLOOKUP(S72,'points lookup'!$O$2:$P$12,2,FALSE))),"",IF(ISNUMBER(S72),S72,VLOOKUP(S72,'points lookup'!$O$2:$P$12,2,FALSE)))</f>
        <v/>
      </c>
      <c r="W72" s="7" t="str">
        <f>IF(ISERROR(IF(ISNUMBER(T72),T72,VLOOKUP(T72,'points lookup'!$O$2:$P$12,2,FALSE))),"",IF(ISNUMBER(T72),T72,VLOOKUP(T72,'points lookup'!$O$2:$P$12,2,FALSE)))</f>
        <v/>
      </c>
      <c r="X72" s="2" t="str">
        <f>IF(ISERROR(IF(ISNUMBER(U72),U72,VLOOKUP(U72,'points lookup'!$O$2:$P$12,2,FALSE))),"",IF(ISNUMBER(U72),U72,VLOOKUP(U72,'points lookup'!$O$2:$P$12,2,FALSE)))</f>
        <v/>
      </c>
      <c r="Y72" s="1" t="str">
        <f t="shared" si="31"/>
        <v/>
      </c>
      <c r="Z72" s="7" t="str">
        <f t="shared" si="26"/>
        <v/>
      </c>
      <c r="AA72" s="2" t="str">
        <f t="shared" si="27"/>
        <v/>
      </c>
      <c r="AB72" s="79" t="str">
        <f>IF(ISERROR(VLOOKUP($O72,'points lookup'!$T$3:$X$26,3,FALSE)),"",VLOOKUP($O72,'points lookup'!$T$3:$X$26,3,FALSE))</f>
        <v/>
      </c>
      <c r="AC72" s="79" t="str">
        <f>IF(ISERROR(VLOOKUP($O72,'points lookup'!$T$3:$X$26,4,FALSE)),"",VLOOKUP($O72,'points lookup'!$T$3:$X$26,4,FALSE))</f>
        <v/>
      </c>
      <c r="AD72" s="79" t="str">
        <f>IF(ISERROR(VLOOKUP($O72,'points lookup'!$T$3:$X$26,5,FALSE)),"",VLOOKUP($O72,'points lookup'!$T$3:$X$26,5,FALSE))</f>
        <v/>
      </c>
      <c r="AE72" s="82" t="str">
        <f t="shared" si="32"/>
        <v/>
      </c>
      <c r="AF72" s="79" t="str">
        <f t="shared" si="28"/>
        <v/>
      </c>
      <c r="AG72" s="83" t="str">
        <f t="shared" si="29"/>
        <v/>
      </c>
      <c r="AH72" s="132" t="str">
        <f t="shared" si="33"/>
        <v/>
      </c>
      <c r="AI72" s="48" t="str">
        <f t="shared" si="34"/>
        <v/>
      </c>
      <c r="AJ72" s="48" t="str">
        <f t="shared" si="35"/>
        <v/>
      </c>
      <c r="AK72" s="49" t="str">
        <f t="shared" si="36"/>
        <v/>
      </c>
      <c r="AL72" s="47" t="str">
        <f t="shared" si="37"/>
        <v/>
      </c>
      <c r="AM72" s="48" t="str">
        <f t="shared" si="38"/>
        <v/>
      </c>
      <c r="AN72" s="48" t="str">
        <f t="shared" si="39"/>
        <v/>
      </c>
      <c r="AO72" s="49" t="str">
        <f t="shared" si="40"/>
        <v/>
      </c>
      <c r="AP72" s="47" t="str">
        <f t="shared" si="41"/>
        <v/>
      </c>
      <c r="AQ72" s="48" t="str">
        <f t="shared" si="42"/>
        <v/>
      </c>
      <c r="AR72" s="48" t="str">
        <f t="shared" si="43"/>
        <v/>
      </c>
      <c r="AS72" s="49" t="str">
        <f t="shared" si="44"/>
        <v/>
      </c>
      <c r="AT72" s="47" t="str">
        <f t="shared" si="45"/>
        <v/>
      </c>
      <c r="AU72" s="48" t="str">
        <f t="shared" si="46"/>
        <v/>
      </c>
      <c r="AV72" s="48" t="str">
        <f t="shared" si="47"/>
        <v/>
      </c>
      <c r="AW72" s="96" t="str">
        <f t="shared" si="48"/>
        <v/>
      </c>
    </row>
    <row r="73" spans="1:49" ht="14.25" customHeight="1" x14ac:dyDescent="0.25">
      <c r="A73" s="94"/>
      <c r="B73" s="10"/>
      <c r="C73" s="15"/>
      <c r="D73" s="15"/>
      <c r="E73" s="15"/>
      <c r="F73" s="15"/>
      <c r="G73" s="20"/>
      <c r="H73" s="21"/>
      <c r="I73" s="25"/>
      <c r="J73" s="28" t="str">
        <f>IF(ISERROR(VLOOKUP(G73,'points lookup'!$K$2:$L$16,2,FALSE)),"",VLOOKUP(G73,'points lookup'!$K$2:$L$16,2,FALSE))</f>
        <v/>
      </c>
      <c r="K73" s="29" t="str">
        <f>IF(ISERROR(VLOOKUP(H73,'points lookup'!$K$2:$L$16,2,FALSE)),"",VLOOKUP(H73,'points lookup'!$K$2:$L$16,2,FALSE))</f>
        <v/>
      </c>
      <c r="L73" s="29" t="str">
        <f>IF(ISERROR(VLOOKUP(I73,'points lookup'!$K$2:$L$16,2,FALSE)),"",VLOOKUP(I73,'points lookup'!$K$2:$L$16,2,FALSE))</f>
        <v/>
      </c>
      <c r="M73" s="30" t="str">
        <f t="shared" si="30"/>
        <v/>
      </c>
      <c r="N73" s="57" t="str">
        <f>IF(ISERROR(LOOKUP(M73,'points lookup'!$Q$2:$R$4)),"",LOOKUP(M73,'points lookup'!$Q$2:$R$4))</f>
        <v/>
      </c>
      <c r="O73" s="56" t="str">
        <f>IF(ISERROR(LOOKUP(M73,'points lookup'!$C$3:$D$26)),"",LOOKUP(M73,'points lookup'!$C$3:$D$26))</f>
        <v/>
      </c>
      <c r="P73" s="12" t="str">
        <f>IF(ISERROR(VLOOKUP($O73,'points lookup'!$D$3:$H$22,3,FALSE)),"",VLOOKUP($O73,'points lookup'!$D$3:$H$22,3,FALSE))</f>
        <v/>
      </c>
      <c r="Q73" s="13" t="str">
        <f>IF(ISERROR(VLOOKUP($O73,'points lookup'!$D$3:$H$22,4,FALSE)),"",VLOOKUP($O73,'points lookup'!$D$3:$H$22,4,FALSE))</f>
        <v/>
      </c>
      <c r="R73" s="122" t="str">
        <f>IF(ISERROR(VLOOKUP($O73,'points lookup'!$D$3:$H$22,5,FALSE)),"",VLOOKUP($O73,'points lookup'!$D$3:$H$22,5,FALSE))</f>
        <v/>
      </c>
      <c r="S73" s="62"/>
      <c r="T73" s="63"/>
      <c r="U73" s="64"/>
      <c r="V73" s="1" t="str">
        <f>IF(ISERROR(IF(ISNUMBER(S73),S73,VLOOKUP(S73,'points lookup'!$O$2:$P$12,2,FALSE))),"",IF(ISNUMBER(S73),S73,VLOOKUP(S73,'points lookup'!$O$2:$P$12,2,FALSE)))</f>
        <v/>
      </c>
      <c r="W73" s="7" t="str">
        <f>IF(ISERROR(IF(ISNUMBER(T73),T73,VLOOKUP(T73,'points lookup'!$O$2:$P$12,2,FALSE))),"",IF(ISNUMBER(T73),T73,VLOOKUP(T73,'points lookup'!$O$2:$P$12,2,FALSE)))</f>
        <v/>
      </c>
      <c r="X73" s="2" t="str">
        <f>IF(ISERROR(IF(ISNUMBER(U73),U73,VLOOKUP(U73,'points lookup'!$O$2:$P$12,2,FALSE))),"",IF(ISNUMBER(U73),U73,VLOOKUP(U73,'points lookup'!$O$2:$P$12,2,FALSE)))</f>
        <v/>
      </c>
      <c r="Y73" s="1" t="str">
        <f t="shared" si="31"/>
        <v/>
      </c>
      <c r="Z73" s="7" t="str">
        <f t="shared" si="26"/>
        <v/>
      </c>
      <c r="AA73" s="2" t="str">
        <f t="shared" si="27"/>
        <v/>
      </c>
      <c r="AB73" s="79" t="str">
        <f>IF(ISERROR(VLOOKUP($O73,'points lookup'!$T$3:$X$26,3,FALSE)),"",VLOOKUP($O73,'points lookup'!$T$3:$X$26,3,FALSE))</f>
        <v/>
      </c>
      <c r="AC73" s="79" t="str">
        <f>IF(ISERROR(VLOOKUP($O73,'points lookup'!$T$3:$X$26,4,FALSE)),"",VLOOKUP($O73,'points lookup'!$T$3:$X$26,4,FALSE))</f>
        <v/>
      </c>
      <c r="AD73" s="79" t="str">
        <f>IF(ISERROR(VLOOKUP($O73,'points lookup'!$T$3:$X$26,5,FALSE)),"",VLOOKUP($O73,'points lookup'!$T$3:$X$26,5,FALSE))</f>
        <v/>
      </c>
      <c r="AE73" s="82" t="str">
        <f t="shared" si="32"/>
        <v/>
      </c>
      <c r="AF73" s="79" t="str">
        <f t="shared" si="28"/>
        <v/>
      </c>
      <c r="AG73" s="83" t="str">
        <f t="shared" si="29"/>
        <v/>
      </c>
      <c r="AH73" s="132" t="str">
        <f t="shared" si="33"/>
        <v/>
      </c>
      <c r="AI73" s="48" t="str">
        <f t="shared" si="34"/>
        <v/>
      </c>
      <c r="AJ73" s="48" t="str">
        <f t="shared" si="35"/>
        <v/>
      </c>
      <c r="AK73" s="49" t="str">
        <f t="shared" si="36"/>
        <v/>
      </c>
      <c r="AL73" s="47" t="str">
        <f t="shared" si="37"/>
        <v/>
      </c>
      <c r="AM73" s="48" t="str">
        <f t="shared" si="38"/>
        <v/>
      </c>
      <c r="AN73" s="48" t="str">
        <f t="shared" si="39"/>
        <v/>
      </c>
      <c r="AO73" s="49" t="str">
        <f t="shared" si="40"/>
        <v/>
      </c>
      <c r="AP73" s="47" t="str">
        <f t="shared" si="41"/>
        <v/>
      </c>
      <c r="AQ73" s="48" t="str">
        <f t="shared" si="42"/>
        <v/>
      </c>
      <c r="AR73" s="48" t="str">
        <f t="shared" si="43"/>
        <v/>
      </c>
      <c r="AS73" s="49" t="str">
        <f t="shared" si="44"/>
        <v/>
      </c>
      <c r="AT73" s="47" t="str">
        <f t="shared" si="45"/>
        <v/>
      </c>
      <c r="AU73" s="48" t="str">
        <f t="shared" si="46"/>
        <v/>
      </c>
      <c r="AV73" s="48" t="str">
        <f t="shared" si="47"/>
        <v/>
      </c>
      <c r="AW73" s="96" t="str">
        <f t="shared" si="48"/>
        <v/>
      </c>
    </row>
    <row r="74" spans="1:49" ht="14.25" customHeight="1" x14ac:dyDescent="0.25">
      <c r="A74" s="94"/>
      <c r="B74" s="14"/>
      <c r="C74" s="15"/>
      <c r="D74" s="15"/>
      <c r="E74" s="15"/>
      <c r="F74" s="15"/>
      <c r="G74" s="20"/>
      <c r="H74" s="21"/>
      <c r="I74" s="25"/>
      <c r="J74" s="28" t="str">
        <f>IF(ISERROR(VLOOKUP(G74,'points lookup'!$K$2:$L$16,2,FALSE)),"",VLOOKUP(G74,'points lookup'!$K$2:$L$16,2,FALSE))</f>
        <v/>
      </c>
      <c r="K74" s="29" t="str">
        <f>IF(ISERROR(VLOOKUP(H74,'points lookup'!$K$2:$L$16,2,FALSE)),"",VLOOKUP(H74,'points lookup'!$K$2:$L$16,2,FALSE))</f>
        <v/>
      </c>
      <c r="L74" s="29" t="str">
        <f>IF(ISERROR(VLOOKUP(I74,'points lookup'!$K$2:$L$16,2,FALSE)),"",VLOOKUP(I74,'points lookup'!$K$2:$L$16,2,FALSE))</f>
        <v/>
      </c>
      <c r="M74" s="30" t="str">
        <f t="shared" si="30"/>
        <v/>
      </c>
      <c r="N74" s="57" t="str">
        <f>IF(ISERROR(LOOKUP(M74,'points lookup'!$Q$2:$R$4)),"",LOOKUP(M74,'points lookup'!$Q$2:$R$4))</f>
        <v/>
      </c>
      <c r="O74" s="56" t="str">
        <f>IF(ISERROR(LOOKUP(M74,'points lookup'!$C$3:$D$26)),"",LOOKUP(M74,'points lookup'!$C$3:$D$26))</f>
        <v/>
      </c>
      <c r="P74" s="12" t="str">
        <f>IF(ISERROR(VLOOKUP($O74,'points lookup'!$D$3:$H$22,3,FALSE)),"",VLOOKUP($O74,'points lookup'!$D$3:$H$22,3,FALSE))</f>
        <v/>
      </c>
      <c r="Q74" s="13" t="str">
        <f>IF(ISERROR(VLOOKUP($O74,'points lookup'!$D$3:$H$22,4,FALSE)),"",VLOOKUP($O74,'points lookup'!$D$3:$H$22,4,FALSE))</f>
        <v/>
      </c>
      <c r="R74" s="122" t="str">
        <f>IF(ISERROR(VLOOKUP($O74,'points lookup'!$D$3:$H$22,5,FALSE)),"",VLOOKUP($O74,'points lookup'!$D$3:$H$22,5,FALSE))</f>
        <v/>
      </c>
      <c r="S74" s="62"/>
      <c r="T74" s="63"/>
      <c r="U74" s="64"/>
      <c r="V74" s="1" t="str">
        <f>IF(ISERROR(IF(ISNUMBER(S74),S74,VLOOKUP(S74,'points lookup'!$O$2:$P$12,2,FALSE))),"",IF(ISNUMBER(S74),S74,VLOOKUP(S74,'points lookup'!$O$2:$P$12,2,FALSE)))</f>
        <v/>
      </c>
      <c r="W74" s="7" t="str">
        <f>IF(ISERROR(IF(ISNUMBER(T74),T74,VLOOKUP(T74,'points lookup'!$O$2:$P$12,2,FALSE))),"",IF(ISNUMBER(T74),T74,VLOOKUP(T74,'points lookup'!$O$2:$P$12,2,FALSE)))</f>
        <v/>
      </c>
      <c r="X74" s="2" t="str">
        <f>IF(ISERROR(IF(ISNUMBER(U74),U74,VLOOKUP(U74,'points lookup'!$O$2:$P$12,2,FALSE))),"",IF(ISNUMBER(U74),U74,VLOOKUP(U74,'points lookup'!$O$2:$P$12,2,FALSE)))</f>
        <v/>
      </c>
      <c r="Y74" s="1" t="str">
        <f t="shared" si="31"/>
        <v/>
      </c>
      <c r="Z74" s="7" t="str">
        <f t="shared" si="26"/>
        <v/>
      </c>
      <c r="AA74" s="2" t="str">
        <f t="shared" si="27"/>
        <v/>
      </c>
      <c r="AB74" s="79" t="str">
        <f>IF(ISERROR(VLOOKUP($O74,'points lookup'!$T$3:$X$26,3,FALSE)),"",VLOOKUP($O74,'points lookup'!$T$3:$X$26,3,FALSE))</f>
        <v/>
      </c>
      <c r="AC74" s="79" t="str">
        <f>IF(ISERROR(VLOOKUP($O74,'points lookup'!$T$3:$X$26,4,FALSE)),"",VLOOKUP($O74,'points lookup'!$T$3:$X$26,4,FALSE))</f>
        <v/>
      </c>
      <c r="AD74" s="79" t="str">
        <f>IF(ISERROR(VLOOKUP($O74,'points lookup'!$T$3:$X$26,5,FALSE)),"",VLOOKUP($O74,'points lookup'!$T$3:$X$26,5,FALSE))</f>
        <v/>
      </c>
      <c r="AE74" s="82" t="str">
        <f t="shared" si="32"/>
        <v/>
      </c>
      <c r="AF74" s="79" t="str">
        <f t="shared" si="28"/>
        <v/>
      </c>
      <c r="AG74" s="83" t="str">
        <f t="shared" si="29"/>
        <v/>
      </c>
      <c r="AH74" s="132" t="str">
        <f t="shared" si="33"/>
        <v/>
      </c>
      <c r="AI74" s="48" t="str">
        <f t="shared" si="34"/>
        <v/>
      </c>
      <c r="AJ74" s="48" t="str">
        <f t="shared" si="35"/>
        <v/>
      </c>
      <c r="AK74" s="49" t="str">
        <f t="shared" si="36"/>
        <v/>
      </c>
      <c r="AL74" s="47" t="str">
        <f t="shared" si="37"/>
        <v/>
      </c>
      <c r="AM74" s="48" t="str">
        <f t="shared" si="38"/>
        <v/>
      </c>
      <c r="AN74" s="48" t="str">
        <f t="shared" si="39"/>
        <v/>
      </c>
      <c r="AO74" s="49" t="str">
        <f t="shared" si="40"/>
        <v/>
      </c>
      <c r="AP74" s="47" t="str">
        <f t="shared" si="41"/>
        <v/>
      </c>
      <c r="AQ74" s="48" t="str">
        <f t="shared" si="42"/>
        <v/>
      </c>
      <c r="AR74" s="48" t="str">
        <f t="shared" si="43"/>
        <v/>
      </c>
      <c r="AS74" s="49" t="str">
        <f t="shared" si="44"/>
        <v/>
      </c>
      <c r="AT74" s="47" t="str">
        <f t="shared" si="45"/>
        <v/>
      </c>
      <c r="AU74" s="48" t="str">
        <f t="shared" si="46"/>
        <v/>
      </c>
      <c r="AV74" s="48" t="str">
        <f t="shared" si="47"/>
        <v/>
      </c>
      <c r="AW74" s="96" t="str">
        <f t="shared" si="48"/>
        <v/>
      </c>
    </row>
    <row r="75" spans="1:49" ht="14.25" customHeight="1" x14ac:dyDescent="0.25">
      <c r="A75" s="94"/>
      <c r="B75" s="10"/>
      <c r="C75" s="15"/>
      <c r="D75" s="15"/>
      <c r="E75" s="15"/>
      <c r="F75" s="15"/>
      <c r="G75" s="20"/>
      <c r="H75" s="21"/>
      <c r="I75" s="25"/>
      <c r="J75" s="28" t="str">
        <f>IF(ISERROR(VLOOKUP(G75,'points lookup'!$K$2:$L$16,2,FALSE)),"",VLOOKUP(G75,'points lookup'!$K$2:$L$16,2,FALSE))</f>
        <v/>
      </c>
      <c r="K75" s="29" t="str">
        <f>IF(ISERROR(VLOOKUP(H75,'points lookup'!$K$2:$L$16,2,FALSE)),"",VLOOKUP(H75,'points lookup'!$K$2:$L$16,2,FALSE))</f>
        <v/>
      </c>
      <c r="L75" s="29" t="str">
        <f>IF(ISERROR(VLOOKUP(I75,'points lookup'!$K$2:$L$16,2,FALSE)),"",VLOOKUP(I75,'points lookup'!$K$2:$L$16,2,FALSE))</f>
        <v/>
      </c>
      <c r="M75" s="30" t="str">
        <f t="shared" si="30"/>
        <v/>
      </c>
      <c r="N75" s="57" t="str">
        <f>IF(ISERROR(LOOKUP(M75,'points lookup'!$Q$2:$R$4)),"",LOOKUP(M75,'points lookup'!$Q$2:$R$4))</f>
        <v/>
      </c>
      <c r="O75" s="56" t="str">
        <f>IF(ISERROR(LOOKUP(M75,'points lookup'!$C$3:$D$26)),"",LOOKUP(M75,'points lookup'!$C$3:$D$26))</f>
        <v/>
      </c>
      <c r="P75" s="12" t="str">
        <f>IF(ISERROR(VLOOKUP($O75,'points lookup'!$D$3:$H$22,3,FALSE)),"",VLOOKUP($O75,'points lookup'!$D$3:$H$22,3,FALSE))</f>
        <v/>
      </c>
      <c r="Q75" s="13" t="str">
        <f>IF(ISERROR(VLOOKUP($O75,'points lookup'!$D$3:$H$22,4,FALSE)),"",VLOOKUP($O75,'points lookup'!$D$3:$H$22,4,FALSE))</f>
        <v/>
      </c>
      <c r="R75" s="122" t="str">
        <f>IF(ISERROR(VLOOKUP($O75,'points lookup'!$D$3:$H$22,5,FALSE)),"",VLOOKUP($O75,'points lookup'!$D$3:$H$22,5,FALSE))</f>
        <v/>
      </c>
      <c r="S75" s="62"/>
      <c r="T75" s="63"/>
      <c r="U75" s="64"/>
      <c r="V75" s="1" t="str">
        <f>IF(ISERROR(IF(ISNUMBER(S75),S75,VLOOKUP(S75,'points lookup'!$O$2:$P$12,2,FALSE))),"",IF(ISNUMBER(S75),S75,VLOOKUP(S75,'points lookup'!$O$2:$P$12,2,FALSE)))</f>
        <v/>
      </c>
      <c r="W75" s="7" t="str">
        <f>IF(ISERROR(IF(ISNUMBER(T75),T75,VLOOKUP(T75,'points lookup'!$O$2:$P$12,2,FALSE))),"",IF(ISNUMBER(T75),T75,VLOOKUP(T75,'points lookup'!$O$2:$P$12,2,FALSE)))</f>
        <v/>
      </c>
      <c r="X75" s="2" t="str">
        <f>IF(ISERROR(IF(ISNUMBER(U75),U75,VLOOKUP(U75,'points lookup'!$O$2:$P$12,2,FALSE))),"",IF(ISNUMBER(U75),U75,VLOOKUP(U75,'points lookup'!$O$2:$P$12,2,FALSE)))</f>
        <v/>
      </c>
      <c r="Y75" s="1" t="str">
        <f t="shared" si="31"/>
        <v/>
      </c>
      <c r="Z75" s="7" t="str">
        <f t="shared" si="26"/>
        <v/>
      </c>
      <c r="AA75" s="2" t="str">
        <f t="shared" si="27"/>
        <v/>
      </c>
      <c r="AB75" s="79" t="str">
        <f>IF(ISERROR(VLOOKUP($O75,'points lookup'!$T$3:$X$26,3,FALSE)),"",VLOOKUP($O75,'points lookup'!$T$3:$X$26,3,FALSE))</f>
        <v/>
      </c>
      <c r="AC75" s="79" t="str">
        <f>IF(ISERROR(VLOOKUP($O75,'points lookup'!$T$3:$X$26,4,FALSE)),"",VLOOKUP($O75,'points lookup'!$T$3:$X$26,4,FALSE))</f>
        <v/>
      </c>
      <c r="AD75" s="79" t="str">
        <f>IF(ISERROR(VLOOKUP($O75,'points lookup'!$T$3:$X$26,5,FALSE)),"",VLOOKUP($O75,'points lookup'!$T$3:$X$26,5,FALSE))</f>
        <v/>
      </c>
      <c r="AE75" s="82" t="str">
        <f t="shared" si="32"/>
        <v/>
      </c>
      <c r="AF75" s="79" t="str">
        <f t="shared" si="28"/>
        <v/>
      </c>
      <c r="AG75" s="83" t="str">
        <f t="shared" si="29"/>
        <v/>
      </c>
      <c r="AH75" s="132" t="str">
        <f t="shared" si="33"/>
        <v/>
      </c>
      <c r="AI75" s="48" t="str">
        <f t="shared" si="34"/>
        <v/>
      </c>
      <c r="AJ75" s="48" t="str">
        <f t="shared" si="35"/>
        <v/>
      </c>
      <c r="AK75" s="49" t="str">
        <f t="shared" si="36"/>
        <v/>
      </c>
      <c r="AL75" s="47" t="str">
        <f t="shared" si="37"/>
        <v/>
      </c>
      <c r="AM75" s="48" t="str">
        <f t="shared" si="38"/>
        <v/>
      </c>
      <c r="AN75" s="48" t="str">
        <f t="shared" si="39"/>
        <v/>
      </c>
      <c r="AO75" s="49" t="str">
        <f t="shared" si="40"/>
        <v/>
      </c>
      <c r="AP75" s="47" t="str">
        <f t="shared" si="41"/>
        <v/>
      </c>
      <c r="AQ75" s="48" t="str">
        <f t="shared" si="42"/>
        <v/>
      </c>
      <c r="AR75" s="48" t="str">
        <f t="shared" si="43"/>
        <v/>
      </c>
      <c r="AS75" s="49" t="str">
        <f t="shared" si="44"/>
        <v/>
      </c>
      <c r="AT75" s="47" t="str">
        <f t="shared" si="45"/>
        <v/>
      </c>
      <c r="AU75" s="48" t="str">
        <f t="shared" si="46"/>
        <v/>
      </c>
      <c r="AV75" s="48" t="str">
        <f t="shared" si="47"/>
        <v/>
      </c>
      <c r="AW75" s="96" t="str">
        <f t="shared" si="48"/>
        <v/>
      </c>
    </row>
    <row r="76" spans="1:49" ht="14.25" customHeight="1" x14ac:dyDescent="0.25">
      <c r="A76" s="94"/>
      <c r="B76" s="14"/>
      <c r="C76" s="15"/>
      <c r="D76" s="15"/>
      <c r="E76" s="15"/>
      <c r="F76" s="15"/>
      <c r="G76" s="20"/>
      <c r="H76" s="21"/>
      <c r="I76" s="25"/>
      <c r="J76" s="28" t="str">
        <f>IF(ISERROR(VLOOKUP(G76,'points lookup'!$K$2:$L$16,2,FALSE)),"",VLOOKUP(G76,'points lookup'!$K$2:$L$16,2,FALSE))</f>
        <v/>
      </c>
      <c r="K76" s="29" t="str">
        <f>IF(ISERROR(VLOOKUP(H76,'points lookup'!$K$2:$L$16,2,FALSE)),"",VLOOKUP(H76,'points lookup'!$K$2:$L$16,2,FALSE))</f>
        <v/>
      </c>
      <c r="L76" s="29" t="str">
        <f>IF(ISERROR(VLOOKUP(I76,'points lookup'!$K$2:$L$16,2,FALSE)),"",VLOOKUP(I76,'points lookup'!$K$2:$L$16,2,FALSE))</f>
        <v/>
      </c>
      <c r="M76" s="30" t="str">
        <f t="shared" si="30"/>
        <v/>
      </c>
      <c r="N76" s="57" t="str">
        <f>IF(ISERROR(LOOKUP(M76,'points lookup'!$Q$2:$R$4)),"",LOOKUP(M76,'points lookup'!$Q$2:$R$4))</f>
        <v/>
      </c>
      <c r="O76" s="56" t="str">
        <f>IF(ISERROR(LOOKUP(M76,'points lookup'!$C$3:$D$26)),"",LOOKUP(M76,'points lookup'!$C$3:$D$26))</f>
        <v/>
      </c>
      <c r="P76" s="12" t="str">
        <f>IF(ISERROR(VLOOKUP($O76,'points lookup'!$D$3:$H$22,3,FALSE)),"",VLOOKUP($O76,'points lookup'!$D$3:$H$22,3,FALSE))</f>
        <v/>
      </c>
      <c r="Q76" s="13" t="str">
        <f>IF(ISERROR(VLOOKUP($O76,'points lookup'!$D$3:$H$22,4,FALSE)),"",VLOOKUP($O76,'points lookup'!$D$3:$H$22,4,FALSE))</f>
        <v/>
      </c>
      <c r="R76" s="122" t="str">
        <f>IF(ISERROR(VLOOKUP($O76,'points lookup'!$D$3:$H$22,5,FALSE)),"",VLOOKUP($O76,'points lookup'!$D$3:$H$22,5,FALSE))</f>
        <v/>
      </c>
      <c r="S76" s="62"/>
      <c r="T76" s="63"/>
      <c r="U76" s="64"/>
      <c r="V76" s="1" t="str">
        <f>IF(ISERROR(IF(ISNUMBER(S76),S76,VLOOKUP(S76,'points lookup'!$O$2:$P$12,2,FALSE))),"",IF(ISNUMBER(S76),S76,VLOOKUP(S76,'points lookup'!$O$2:$P$12,2,FALSE)))</f>
        <v/>
      </c>
      <c r="W76" s="7" t="str">
        <f>IF(ISERROR(IF(ISNUMBER(T76),T76,VLOOKUP(T76,'points lookup'!$O$2:$P$12,2,FALSE))),"",IF(ISNUMBER(T76),T76,VLOOKUP(T76,'points lookup'!$O$2:$P$12,2,FALSE)))</f>
        <v/>
      </c>
      <c r="X76" s="2" t="str">
        <f>IF(ISERROR(IF(ISNUMBER(U76),U76,VLOOKUP(U76,'points lookup'!$O$2:$P$12,2,FALSE))),"",IF(ISNUMBER(U76),U76,VLOOKUP(U76,'points lookup'!$O$2:$P$12,2,FALSE)))</f>
        <v/>
      </c>
      <c r="Y76" s="1" t="str">
        <f t="shared" si="31"/>
        <v/>
      </c>
      <c r="Z76" s="7" t="str">
        <f t="shared" si="26"/>
        <v/>
      </c>
      <c r="AA76" s="2" t="str">
        <f t="shared" si="27"/>
        <v/>
      </c>
      <c r="AB76" s="79" t="str">
        <f>IF(ISERROR(VLOOKUP($O76,'points lookup'!$T$3:$X$26,3,FALSE)),"",VLOOKUP($O76,'points lookup'!$T$3:$X$26,3,FALSE))</f>
        <v/>
      </c>
      <c r="AC76" s="79" t="str">
        <f>IF(ISERROR(VLOOKUP($O76,'points lookup'!$T$3:$X$26,4,FALSE)),"",VLOOKUP($O76,'points lookup'!$T$3:$X$26,4,FALSE))</f>
        <v/>
      </c>
      <c r="AD76" s="79" t="str">
        <f>IF(ISERROR(VLOOKUP($O76,'points lookup'!$T$3:$X$26,5,FALSE)),"",VLOOKUP($O76,'points lookup'!$T$3:$X$26,5,FALSE))</f>
        <v/>
      </c>
      <c r="AE76" s="82" t="str">
        <f t="shared" si="32"/>
        <v/>
      </c>
      <c r="AF76" s="79" t="str">
        <f t="shared" si="28"/>
        <v/>
      </c>
      <c r="AG76" s="83" t="str">
        <f t="shared" si="29"/>
        <v/>
      </c>
      <c r="AH76" s="132" t="str">
        <f t="shared" si="33"/>
        <v/>
      </c>
      <c r="AI76" s="48" t="str">
        <f t="shared" si="34"/>
        <v/>
      </c>
      <c r="AJ76" s="48" t="str">
        <f t="shared" si="35"/>
        <v/>
      </c>
      <c r="AK76" s="49" t="str">
        <f t="shared" si="36"/>
        <v/>
      </c>
      <c r="AL76" s="47" t="str">
        <f t="shared" si="37"/>
        <v/>
      </c>
      <c r="AM76" s="48" t="str">
        <f t="shared" si="38"/>
        <v/>
      </c>
      <c r="AN76" s="48" t="str">
        <f t="shared" si="39"/>
        <v/>
      </c>
      <c r="AO76" s="49" t="str">
        <f t="shared" si="40"/>
        <v/>
      </c>
      <c r="AP76" s="47" t="str">
        <f t="shared" si="41"/>
        <v/>
      </c>
      <c r="AQ76" s="48" t="str">
        <f t="shared" si="42"/>
        <v/>
      </c>
      <c r="AR76" s="48" t="str">
        <f t="shared" si="43"/>
        <v/>
      </c>
      <c r="AS76" s="49" t="str">
        <f t="shared" si="44"/>
        <v/>
      </c>
      <c r="AT76" s="47" t="str">
        <f t="shared" si="45"/>
        <v/>
      </c>
      <c r="AU76" s="48" t="str">
        <f t="shared" si="46"/>
        <v/>
      </c>
      <c r="AV76" s="48" t="str">
        <f t="shared" si="47"/>
        <v/>
      </c>
      <c r="AW76" s="96" t="str">
        <f t="shared" si="48"/>
        <v/>
      </c>
    </row>
    <row r="77" spans="1:49" ht="14.25" customHeight="1" x14ac:dyDescent="0.25">
      <c r="A77" s="94"/>
      <c r="B77" s="10"/>
      <c r="C77" s="15"/>
      <c r="D77" s="15"/>
      <c r="E77" s="15"/>
      <c r="F77" s="15"/>
      <c r="G77" s="20"/>
      <c r="H77" s="21"/>
      <c r="I77" s="25"/>
      <c r="J77" s="28" t="str">
        <f>IF(ISERROR(VLOOKUP(G77,'points lookup'!$K$2:$L$16,2,FALSE)),"",VLOOKUP(G77,'points lookup'!$K$2:$L$16,2,FALSE))</f>
        <v/>
      </c>
      <c r="K77" s="29" t="str">
        <f>IF(ISERROR(VLOOKUP(H77,'points lookup'!$K$2:$L$16,2,FALSE)),"",VLOOKUP(H77,'points lookup'!$K$2:$L$16,2,FALSE))</f>
        <v/>
      </c>
      <c r="L77" s="29" t="str">
        <f>IF(ISERROR(VLOOKUP(I77,'points lookup'!$K$2:$L$16,2,FALSE)),"",VLOOKUP(I77,'points lookup'!$K$2:$L$16,2,FALSE))</f>
        <v/>
      </c>
      <c r="M77" s="30" t="str">
        <f t="shared" si="30"/>
        <v/>
      </c>
      <c r="N77" s="57" t="str">
        <f>IF(ISERROR(LOOKUP(M77,'points lookup'!$Q$2:$R$4)),"",LOOKUP(M77,'points lookup'!$Q$2:$R$4))</f>
        <v/>
      </c>
      <c r="O77" s="56" t="str">
        <f>IF(ISERROR(LOOKUP(M77,'points lookup'!$C$3:$D$26)),"",LOOKUP(M77,'points lookup'!$C$3:$D$26))</f>
        <v/>
      </c>
      <c r="P77" s="12" t="str">
        <f>IF(ISERROR(VLOOKUP($O77,'points lookup'!$D$3:$H$22,3,FALSE)),"",VLOOKUP($O77,'points lookup'!$D$3:$H$22,3,FALSE))</f>
        <v/>
      </c>
      <c r="Q77" s="13" t="str">
        <f>IF(ISERROR(VLOOKUP($O77,'points lookup'!$D$3:$H$22,4,FALSE)),"",VLOOKUP($O77,'points lookup'!$D$3:$H$22,4,FALSE))</f>
        <v/>
      </c>
      <c r="R77" s="122" t="str">
        <f>IF(ISERROR(VLOOKUP($O77,'points lookup'!$D$3:$H$22,5,FALSE)),"",VLOOKUP($O77,'points lookup'!$D$3:$H$22,5,FALSE))</f>
        <v/>
      </c>
      <c r="S77" s="62"/>
      <c r="T77" s="63"/>
      <c r="U77" s="64"/>
      <c r="V77" s="1" t="str">
        <f>IF(ISERROR(IF(ISNUMBER(S77),S77,VLOOKUP(S77,'points lookup'!$O$2:$P$12,2,FALSE))),"",IF(ISNUMBER(S77),S77,VLOOKUP(S77,'points lookup'!$O$2:$P$12,2,FALSE)))</f>
        <v/>
      </c>
      <c r="W77" s="7" t="str">
        <f>IF(ISERROR(IF(ISNUMBER(T77),T77,VLOOKUP(T77,'points lookup'!$O$2:$P$12,2,FALSE))),"",IF(ISNUMBER(T77),T77,VLOOKUP(T77,'points lookup'!$O$2:$P$12,2,FALSE)))</f>
        <v/>
      </c>
      <c r="X77" s="2" t="str">
        <f>IF(ISERROR(IF(ISNUMBER(U77),U77,VLOOKUP(U77,'points lookup'!$O$2:$P$12,2,FALSE))),"",IF(ISNUMBER(U77),U77,VLOOKUP(U77,'points lookup'!$O$2:$P$12,2,FALSE)))</f>
        <v/>
      </c>
      <c r="Y77" s="1" t="str">
        <f t="shared" si="31"/>
        <v/>
      </c>
      <c r="Z77" s="7" t="str">
        <f t="shared" si="26"/>
        <v/>
      </c>
      <c r="AA77" s="2" t="str">
        <f t="shared" si="27"/>
        <v/>
      </c>
      <c r="AB77" s="79" t="str">
        <f>IF(ISERROR(VLOOKUP($O77,'points lookup'!$T$3:$X$26,3,FALSE)),"",VLOOKUP($O77,'points lookup'!$T$3:$X$26,3,FALSE))</f>
        <v/>
      </c>
      <c r="AC77" s="79" t="str">
        <f>IF(ISERROR(VLOOKUP($O77,'points lookup'!$T$3:$X$26,4,FALSE)),"",VLOOKUP($O77,'points lookup'!$T$3:$X$26,4,FALSE))</f>
        <v/>
      </c>
      <c r="AD77" s="79" t="str">
        <f>IF(ISERROR(VLOOKUP($O77,'points lookup'!$T$3:$X$26,5,FALSE)),"",VLOOKUP($O77,'points lookup'!$T$3:$X$26,5,FALSE))</f>
        <v/>
      </c>
      <c r="AE77" s="82" t="str">
        <f t="shared" si="32"/>
        <v/>
      </c>
      <c r="AF77" s="79" t="str">
        <f t="shared" si="28"/>
        <v/>
      </c>
      <c r="AG77" s="83" t="str">
        <f t="shared" si="29"/>
        <v/>
      </c>
      <c r="AH77" s="132" t="str">
        <f t="shared" si="33"/>
        <v/>
      </c>
      <c r="AI77" s="48" t="str">
        <f t="shared" si="34"/>
        <v/>
      </c>
      <c r="AJ77" s="48" t="str">
        <f t="shared" si="35"/>
        <v/>
      </c>
      <c r="AK77" s="49" t="str">
        <f t="shared" si="36"/>
        <v/>
      </c>
      <c r="AL77" s="47" t="str">
        <f t="shared" si="37"/>
        <v/>
      </c>
      <c r="AM77" s="48" t="str">
        <f t="shared" si="38"/>
        <v/>
      </c>
      <c r="AN77" s="48" t="str">
        <f t="shared" si="39"/>
        <v/>
      </c>
      <c r="AO77" s="49" t="str">
        <f t="shared" si="40"/>
        <v/>
      </c>
      <c r="AP77" s="47" t="str">
        <f t="shared" si="41"/>
        <v/>
      </c>
      <c r="AQ77" s="48" t="str">
        <f t="shared" si="42"/>
        <v/>
      </c>
      <c r="AR77" s="48" t="str">
        <f t="shared" si="43"/>
        <v/>
      </c>
      <c r="AS77" s="49" t="str">
        <f t="shared" si="44"/>
        <v/>
      </c>
      <c r="AT77" s="47" t="str">
        <f t="shared" si="45"/>
        <v/>
      </c>
      <c r="AU77" s="48" t="str">
        <f t="shared" si="46"/>
        <v/>
      </c>
      <c r="AV77" s="48" t="str">
        <f t="shared" si="47"/>
        <v/>
      </c>
      <c r="AW77" s="96" t="str">
        <f t="shared" si="48"/>
        <v/>
      </c>
    </row>
    <row r="78" spans="1:49" ht="14.25" customHeight="1" x14ac:dyDescent="0.25">
      <c r="A78" s="94"/>
      <c r="B78" s="14"/>
      <c r="C78" s="15"/>
      <c r="D78" s="15"/>
      <c r="E78" s="15"/>
      <c r="F78" s="15"/>
      <c r="G78" s="20"/>
      <c r="H78" s="21"/>
      <c r="I78" s="25"/>
      <c r="J78" s="28" t="str">
        <f>IF(ISERROR(VLOOKUP(G78,'points lookup'!$K$2:$L$16,2,FALSE)),"",VLOOKUP(G78,'points lookup'!$K$2:$L$16,2,FALSE))</f>
        <v/>
      </c>
      <c r="K78" s="29" t="str">
        <f>IF(ISERROR(VLOOKUP(H78,'points lookup'!$K$2:$L$16,2,FALSE)),"",VLOOKUP(H78,'points lookup'!$K$2:$L$16,2,FALSE))</f>
        <v/>
      </c>
      <c r="L78" s="29" t="str">
        <f>IF(ISERROR(VLOOKUP(I78,'points lookup'!$K$2:$L$16,2,FALSE)),"",VLOOKUP(I78,'points lookup'!$K$2:$L$16,2,FALSE))</f>
        <v/>
      </c>
      <c r="M78" s="30" t="str">
        <f t="shared" si="30"/>
        <v/>
      </c>
      <c r="N78" s="57" t="str">
        <f>IF(ISERROR(LOOKUP(M78,'points lookup'!$Q$2:$R$4)),"",LOOKUP(M78,'points lookup'!$Q$2:$R$4))</f>
        <v/>
      </c>
      <c r="O78" s="56" t="str">
        <f>IF(ISERROR(LOOKUP(M78,'points lookup'!$C$3:$D$26)),"",LOOKUP(M78,'points lookup'!$C$3:$D$26))</f>
        <v/>
      </c>
      <c r="P78" s="12" t="str">
        <f>IF(ISERROR(VLOOKUP($O78,'points lookup'!$D$3:$H$22,3,FALSE)),"",VLOOKUP($O78,'points lookup'!$D$3:$H$22,3,FALSE))</f>
        <v/>
      </c>
      <c r="Q78" s="13" t="str">
        <f>IF(ISERROR(VLOOKUP($O78,'points lookup'!$D$3:$H$22,4,FALSE)),"",VLOOKUP($O78,'points lookup'!$D$3:$H$22,4,FALSE))</f>
        <v/>
      </c>
      <c r="R78" s="122" t="str">
        <f>IF(ISERROR(VLOOKUP($O78,'points lookup'!$D$3:$H$22,5,FALSE)),"",VLOOKUP($O78,'points lookup'!$D$3:$H$22,5,FALSE))</f>
        <v/>
      </c>
      <c r="S78" s="62"/>
      <c r="T78" s="63"/>
      <c r="U78" s="64"/>
      <c r="V78" s="1" t="str">
        <f>IF(ISERROR(IF(ISNUMBER(S78),S78,VLOOKUP(S78,'points lookup'!$O$2:$P$12,2,FALSE))),"",IF(ISNUMBER(S78),S78,VLOOKUP(S78,'points lookup'!$O$2:$P$12,2,FALSE)))</f>
        <v/>
      </c>
      <c r="W78" s="7" t="str">
        <f>IF(ISERROR(IF(ISNUMBER(T78),T78,VLOOKUP(T78,'points lookup'!$O$2:$P$12,2,FALSE))),"",IF(ISNUMBER(T78),T78,VLOOKUP(T78,'points lookup'!$O$2:$P$12,2,FALSE)))</f>
        <v/>
      </c>
      <c r="X78" s="2" t="str">
        <f>IF(ISERROR(IF(ISNUMBER(U78),U78,VLOOKUP(U78,'points lookup'!$O$2:$P$12,2,FALSE))),"",IF(ISNUMBER(U78),U78,VLOOKUP(U78,'points lookup'!$O$2:$P$12,2,FALSE)))</f>
        <v/>
      </c>
      <c r="Y78" s="1" t="str">
        <f t="shared" si="31"/>
        <v/>
      </c>
      <c r="Z78" s="7" t="str">
        <f t="shared" si="26"/>
        <v/>
      </c>
      <c r="AA78" s="2" t="str">
        <f t="shared" si="27"/>
        <v/>
      </c>
      <c r="AB78" s="79" t="str">
        <f>IF(ISERROR(VLOOKUP($O78,'points lookup'!$T$3:$X$26,3,FALSE)),"",VLOOKUP($O78,'points lookup'!$T$3:$X$26,3,FALSE))</f>
        <v/>
      </c>
      <c r="AC78" s="79" t="str">
        <f>IF(ISERROR(VLOOKUP($O78,'points lookup'!$T$3:$X$26,4,FALSE)),"",VLOOKUP($O78,'points lookup'!$T$3:$X$26,4,FALSE))</f>
        <v/>
      </c>
      <c r="AD78" s="79" t="str">
        <f>IF(ISERROR(VLOOKUP($O78,'points lookup'!$T$3:$X$26,5,FALSE)),"",VLOOKUP($O78,'points lookup'!$T$3:$X$26,5,FALSE))</f>
        <v/>
      </c>
      <c r="AE78" s="82" t="str">
        <f t="shared" si="32"/>
        <v/>
      </c>
      <c r="AF78" s="79" t="str">
        <f t="shared" si="28"/>
        <v/>
      </c>
      <c r="AG78" s="83" t="str">
        <f t="shared" si="29"/>
        <v/>
      </c>
      <c r="AH78" s="132" t="str">
        <f t="shared" si="33"/>
        <v/>
      </c>
      <c r="AI78" s="48" t="str">
        <f t="shared" si="34"/>
        <v/>
      </c>
      <c r="AJ78" s="48" t="str">
        <f t="shared" si="35"/>
        <v/>
      </c>
      <c r="AK78" s="49" t="str">
        <f t="shared" si="36"/>
        <v/>
      </c>
      <c r="AL78" s="47" t="str">
        <f t="shared" si="37"/>
        <v/>
      </c>
      <c r="AM78" s="48" t="str">
        <f t="shared" si="38"/>
        <v/>
      </c>
      <c r="AN78" s="48" t="str">
        <f t="shared" si="39"/>
        <v/>
      </c>
      <c r="AO78" s="49" t="str">
        <f t="shared" si="40"/>
        <v/>
      </c>
      <c r="AP78" s="47" t="str">
        <f t="shared" si="41"/>
        <v/>
      </c>
      <c r="AQ78" s="48" t="str">
        <f t="shared" si="42"/>
        <v/>
      </c>
      <c r="AR78" s="48" t="str">
        <f t="shared" si="43"/>
        <v/>
      </c>
      <c r="AS78" s="49" t="str">
        <f t="shared" si="44"/>
        <v/>
      </c>
      <c r="AT78" s="47" t="str">
        <f t="shared" si="45"/>
        <v/>
      </c>
      <c r="AU78" s="48" t="str">
        <f t="shared" si="46"/>
        <v/>
      </c>
      <c r="AV78" s="48" t="str">
        <f t="shared" si="47"/>
        <v/>
      </c>
      <c r="AW78" s="96" t="str">
        <f t="shared" si="48"/>
        <v/>
      </c>
    </row>
    <row r="79" spans="1:49" ht="14.25" customHeight="1" x14ac:dyDescent="0.25">
      <c r="A79" s="94"/>
      <c r="B79" s="10"/>
      <c r="C79" s="15"/>
      <c r="D79" s="15"/>
      <c r="E79" s="15"/>
      <c r="F79" s="15"/>
      <c r="G79" s="20"/>
      <c r="H79" s="21"/>
      <c r="I79" s="25"/>
      <c r="J79" s="28" t="str">
        <f>IF(ISERROR(VLOOKUP(G79,'points lookup'!$K$2:$L$16,2,FALSE)),"",VLOOKUP(G79,'points lookup'!$K$2:$L$16,2,FALSE))</f>
        <v/>
      </c>
      <c r="K79" s="29" t="str">
        <f>IF(ISERROR(VLOOKUP(H79,'points lookup'!$K$2:$L$16,2,FALSE)),"",VLOOKUP(H79,'points lookup'!$K$2:$L$16,2,FALSE))</f>
        <v/>
      </c>
      <c r="L79" s="29" t="str">
        <f>IF(ISERROR(VLOOKUP(I79,'points lookup'!$K$2:$L$16,2,FALSE)),"",VLOOKUP(I79,'points lookup'!$K$2:$L$16,2,FALSE))</f>
        <v/>
      </c>
      <c r="M79" s="30" t="str">
        <f t="shared" si="30"/>
        <v/>
      </c>
      <c r="N79" s="57" t="str">
        <f>IF(ISERROR(LOOKUP(M79,'points lookup'!$Q$2:$R$4)),"",LOOKUP(M79,'points lookup'!$Q$2:$R$4))</f>
        <v/>
      </c>
      <c r="O79" s="56" t="str">
        <f>IF(ISERROR(LOOKUP(M79,'points lookup'!$C$3:$D$26)),"",LOOKUP(M79,'points lookup'!$C$3:$D$26))</f>
        <v/>
      </c>
      <c r="P79" s="12" t="str">
        <f>IF(ISERROR(VLOOKUP($O79,'points lookup'!$D$3:$H$22,3,FALSE)),"",VLOOKUP($O79,'points lookup'!$D$3:$H$22,3,FALSE))</f>
        <v/>
      </c>
      <c r="Q79" s="13" t="str">
        <f>IF(ISERROR(VLOOKUP($O79,'points lookup'!$D$3:$H$22,4,FALSE)),"",VLOOKUP($O79,'points lookup'!$D$3:$H$22,4,FALSE))</f>
        <v/>
      </c>
      <c r="R79" s="122" t="str">
        <f>IF(ISERROR(VLOOKUP($O79,'points lookup'!$D$3:$H$22,5,FALSE)),"",VLOOKUP($O79,'points lookup'!$D$3:$H$22,5,FALSE))</f>
        <v/>
      </c>
      <c r="S79" s="62"/>
      <c r="T79" s="63"/>
      <c r="U79" s="64"/>
      <c r="V79" s="1" t="str">
        <f>IF(ISERROR(IF(ISNUMBER(S79),S79,VLOOKUP(S79,'points lookup'!$O$2:$P$12,2,FALSE))),"",IF(ISNUMBER(S79),S79,VLOOKUP(S79,'points lookup'!$O$2:$P$12,2,FALSE)))</f>
        <v/>
      </c>
      <c r="W79" s="7" t="str">
        <f>IF(ISERROR(IF(ISNUMBER(T79),T79,VLOOKUP(T79,'points lookup'!$O$2:$P$12,2,FALSE))),"",IF(ISNUMBER(T79),T79,VLOOKUP(T79,'points lookup'!$O$2:$P$12,2,FALSE)))</f>
        <v/>
      </c>
      <c r="X79" s="2" t="str">
        <f>IF(ISERROR(IF(ISNUMBER(U79),U79,VLOOKUP(U79,'points lookup'!$O$2:$P$12,2,FALSE))),"",IF(ISNUMBER(U79),U79,VLOOKUP(U79,'points lookup'!$O$2:$P$12,2,FALSE)))</f>
        <v/>
      </c>
      <c r="Y79" s="1" t="str">
        <f t="shared" si="31"/>
        <v/>
      </c>
      <c r="Z79" s="7" t="str">
        <f t="shared" si="26"/>
        <v/>
      </c>
      <c r="AA79" s="2" t="str">
        <f t="shared" si="27"/>
        <v/>
      </c>
      <c r="AB79" s="79" t="str">
        <f>IF(ISERROR(VLOOKUP($O79,'points lookup'!$T$3:$X$26,3,FALSE)),"",VLOOKUP($O79,'points lookup'!$T$3:$X$26,3,FALSE))</f>
        <v/>
      </c>
      <c r="AC79" s="79" t="str">
        <f>IF(ISERROR(VLOOKUP($O79,'points lookup'!$T$3:$X$26,4,FALSE)),"",VLOOKUP($O79,'points lookup'!$T$3:$X$26,4,FALSE))</f>
        <v/>
      </c>
      <c r="AD79" s="79" t="str">
        <f>IF(ISERROR(VLOOKUP($O79,'points lookup'!$T$3:$X$26,5,FALSE)),"",VLOOKUP($O79,'points lookup'!$T$3:$X$26,5,FALSE))</f>
        <v/>
      </c>
      <c r="AE79" s="82" t="str">
        <f t="shared" si="32"/>
        <v/>
      </c>
      <c r="AF79" s="79" t="str">
        <f t="shared" si="28"/>
        <v/>
      </c>
      <c r="AG79" s="83" t="str">
        <f t="shared" si="29"/>
        <v/>
      </c>
      <c r="AH79" s="132" t="str">
        <f t="shared" si="33"/>
        <v/>
      </c>
      <c r="AI79" s="48" t="str">
        <f t="shared" si="34"/>
        <v/>
      </c>
      <c r="AJ79" s="48" t="str">
        <f t="shared" si="35"/>
        <v/>
      </c>
      <c r="AK79" s="49" t="str">
        <f t="shared" si="36"/>
        <v/>
      </c>
      <c r="AL79" s="47" t="str">
        <f t="shared" si="37"/>
        <v/>
      </c>
      <c r="AM79" s="48" t="str">
        <f t="shared" si="38"/>
        <v/>
      </c>
      <c r="AN79" s="48" t="str">
        <f t="shared" si="39"/>
        <v/>
      </c>
      <c r="AO79" s="49" t="str">
        <f t="shared" si="40"/>
        <v/>
      </c>
      <c r="AP79" s="47" t="str">
        <f t="shared" si="41"/>
        <v/>
      </c>
      <c r="AQ79" s="48" t="str">
        <f t="shared" si="42"/>
        <v/>
      </c>
      <c r="AR79" s="48" t="str">
        <f t="shared" si="43"/>
        <v/>
      </c>
      <c r="AS79" s="49" t="str">
        <f t="shared" si="44"/>
        <v/>
      </c>
      <c r="AT79" s="47" t="str">
        <f t="shared" si="45"/>
        <v/>
      </c>
      <c r="AU79" s="48" t="str">
        <f t="shared" si="46"/>
        <v/>
      </c>
      <c r="AV79" s="48" t="str">
        <f t="shared" si="47"/>
        <v/>
      </c>
      <c r="AW79" s="96" t="str">
        <f t="shared" si="48"/>
        <v/>
      </c>
    </row>
    <row r="80" spans="1:49" ht="14.25" customHeight="1" x14ac:dyDescent="0.25">
      <c r="A80" s="94"/>
      <c r="B80" s="14"/>
      <c r="C80" s="15"/>
      <c r="D80" s="15"/>
      <c r="E80" s="15"/>
      <c r="F80" s="15"/>
      <c r="G80" s="20"/>
      <c r="H80" s="21"/>
      <c r="I80" s="25"/>
      <c r="J80" s="28" t="str">
        <f>IF(ISERROR(VLOOKUP(G80,'points lookup'!$K$2:$L$16,2,FALSE)),"",VLOOKUP(G80,'points lookup'!$K$2:$L$16,2,FALSE))</f>
        <v/>
      </c>
      <c r="K80" s="29" t="str">
        <f>IF(ISERROR(VLOOKUP(H80,'points lookup'!$K$2:$L$16,2,FALSE)),"",VLOOKUP(H80,'points lookup'!$K$2:$L$16,2,FALSE))</f>
        <v/>
      </c>
      <c r="L80" s="29" t="str">
        <f>IF(ISERROR(VLOOKUP(I80,'points lookup'!$K$2:$L$16,2,FALSE)),"",VLOOKUP(I80,'points lookup'!$K$2:$L$16,2,FALSE))</f>
        <v/>
      </c>
      <c r="M80" s="30" t="str">
        <f t="shared" si="30"/>
        <v/>
      </c>
      <c r="N80" s="57" t="str">
        <f>IF(ISERROR(LOOKUP(M80,'points lookup'!$Q$2:$R$4)),"",LOOKUP(M80,'points lookup'!$Q$2:$R$4))</f>
        <v/>
      </c>
      <c r="O80" s="56" t="str">
        <f>IF(ISERROR(LOOKUP(M80,'points lookup'!$C$3:$D$26)),"",LOOKUP(M80,'points lookup'!$C$3:$D$26))</f>
        <v/>
      </c>
      <c r="P80" s="12" t="str">
        <f>IF(ISERROR(VLOOKUP($O80,'points lookup'!$D$3:$H$22,3,FALSE)),"",VLOOKUP($O80,'points lookup'!$D$3:$H$22,3,FALSE))</f>
        <v/>
      </c>
      <c r="Q80" s="13" t="str">
        <f>IF(ISERROR(VLOOKUP($O80,'points lookup'!$D$3:$H$22,4,FALSE)),"",VLOOKUP($O80,'points lookup'!$D$3:$H$22,4,FALSE))</f>
        <v/>
      </c>
      <c r="R80" s="122" t="str">
        <f>IF(ISERROR(VLOOKUP($O80,'points lookup'!$D$3:$H$22,5,FALSE)),"",VLOOKUP($O80,'points lookup'!$D$3:$H$22,5,FALSE))</f>
        <v/>
      </c>
      <c r="S80" s="62"/>
      <c r="T80" s="63"/>
      <c r="U80" s="64"/>
      <c r="V80" s="1" t="str">
        <f>IF(ISERROR(IF(ISNUMBER(S80),S80,VLOOKUP(S80,'points lookup'!$O$2:$P$12,2,FALSE))),"",IF(ISNUMBER(S80),S80,VLOOKUP(S80,'points lookup'!$O$2:$P$12,2,FALSE)))</f>
        <v/>
      </c>
      <c r="W80" s="7" t="str">
        <f>IF(ISERROR(IF(ISNUMBER(T80),T80,VLOOKUP(T80,'points lookup'!$O$2:$P$12,2,FALSE))),"",IF(ISNUMBER(T80),T80,VLOOKUP(T80,'points lookup'!$O$2:$P$12,2,FALSE)))</f>
        <v/>
      </c>
      <c r="X80" s="2" t="str">
        <f>IF(ISERROR(IF(ISNUMBER(U80),U80,VLOOKUP(U80,'points lookup'!$O$2:$P$12,2,FALSE))),"",IF(ISNUMBER(U80),U80,VLOOKUP(U80,'points lookup'!$O$2:$P$12,2,FALSE)))</f>
        <v/>
      </c>
      <c r="Y80" s="1" t="str">
        <f t="shared" si="31"/>
        <v/>
      </c>
      <c r="Z80" s="7" t="str">
        <f t="shared" si="26"/>
        <v/>
      </c>
      <c r="AA80" s="2" t="str">
        <f t="shared" si="27"/>
        <v/>
      </c>
      <c r="AB80" s="79" t="str">
        <f>IF(ISERROR(VLOOKUP($O80,'points lookup'!$T$3:$X$26,3,FALSE)),"",VLOOKUP($O80,'points lookup'!$T$3:$X$26,3,FALSE))</f>
        <v/>
      </c>
      <c r="AC80" s="79" t="str">
        <f>IF(ISERROR(VLOOKUP($O80,'points lookup'!$T$3:$X$26,4,FALSE)),"",VLOOKUP($O80,'points lookup'!$T$3:$X$26,4,FALSE))</f>
        <v/>
      </c>
      <c r="AD80" s="79" t="str">
        <f>IF(ISERROR(VLOOKUP($O80,'points lookup'!$T$3:$X$26,5,FALSE)),"",VLOOKUP($O80,'points lookup'!$T$3:$X$26,5,FALSE))</f>
        <v/>
      </c>
      <c r="AE80" s="82" t="str">
        <f t="shared" si="32"/>
        <v/>
      </c>
      <c r="AF80" s="79" t="str">
        <f t="shared" si="28"/>
        <v/>
      </c>
      <c r="AG80" s="83" t="str">
        <f t="shared" si="29"/>
        <v/>
      </c>
      <c r="AH80" s="132" t="str">
        <f t="shared" si="33"/>
        <v/>
      </c>
      <c r="AI80" s="48" t="str">
        <f t="shared" si="34"/>
        <v/>
      </c>
      <c r="AJ80" s="48" t="str">
        <f t="shared" si="35"/>
        <v/>
      </c>
      <c r="AK80" s="49" t="str">
        <f t="shared" si="36"/>
        <v/>
      </c>
      <c r="AL80" s="47" t="str">
        <f t="shared" si="37"/>
        <v/>
      </c>
      <c r="AM80" s="48" t="str">
        <f t="shared" si="38"/>
        <v/>
      </c>
      <c r="AN80" s="48" t="str">
        <f t="shared" si="39"/>
        <v/>
      </c>
      <c r="AO80" s="49" t="str">
        <f t="shared" si="40"/>
        <v/>
      </c>
      <c r="AP80" s="47" t="str">
        <f t="shared" si="41"/>
        <v/>
      </c>
      <c r="AQ80" s="48" t="str">
        <f t="shared" si="42"/>
        <v/>
      </c>
      <c r="AR80" s="48" t="str">
        <f t="shared" si="43"/>
        <v/>
      </c>
      <c r="AS80" s="49" t="str">
        <f t="shared" si="44"/>
        <v/>
      </c>
      <c r="AT80" s="47" t="str">
        <f t="shared" si="45"/>
        <v/>
      </c>
      <c r="AU80" s="48" t="str">
        <f t="shared" si="46"/>
        <v/>
      </c>
      <c r="AV80" s="48" t="str">
        <f t="shared" si="47"/>
        <v/>
      </c>
      <c r="AW80" s="96" t="str">
        <f t="shared" si="48"/>
        <v/>
      </c>
    </row>
    <row r="81" spans="1:49" ht="14.25" customHeight="1" x14ac:dyDescent="0.25">
      <c r="A81" s="94"/>
      <c r="B81" s="10"/>
      <c r="C81" s="15"/>
      <c r="D81" s="15"/>
      <c r="E81" s="15"/>
      <c r="F81" s="15"/>
      <c r="G81" s="20"/>
      <c r="H81" s="21"/>
      <c r="I81" s="25"/>
      <c r="J81" s="28" t="str">
        <f>IF(ISERROR(VLOOKUP(G81,'points lookup'!$K$2:$L$16,2,FALSE)),"",VLOOKUP(G81,'points lookup'!$K$2:$L$16,2,FALSE))</f>
        <v/>
      </c>
      <c r="K81" s="29" t="str">
        <f>IF(ISERROR(VLOOKUP(H81,'points lookup'!$K$2:$L$16,2,FALSE)),"",VLOOKUP(H81,'points lookup'!$K$2:$L$16,2,FALSE))</f>
        <v/>
      </c>
      <c r="L81" s="29" t="str">
        <f>IF(ISERROR(VLOOKUP(I81,'points lookup'!$K$2:$L$16,2,FALSE)),"",VLOOKUP(I81,'points lookup'!$K$2:$L$16,2,FALSE))</f>
        <v/>
      </c>
      <c r="M81" s="30" t="str">
        <f t="shared" si="30"/>
        <v/>
      </c>
      <c r="N81" s="57" t="str">
        <f>IF(ISERROR(LOOKUP(M81,'points lookup'!$Q$2:$R$4)),"",LOOKUP(M81,'points lookup'!$Q$2:$R$4))</f>
        <v/>
      </c>
      <c r="O81" s="56" t="str">
        <f>IF(ISERROR(LOOKUP(M81,'points lookup'!$C$3:$D$26)),"",LOOKUP(M81,'points lookup'!$C$3:$D$26))</f>
        <v/>
      </c>
      <c r="P81" s="12" t="str">
        <f>IF(ISERROR(VLOOKUP($O81,'points lookup'!$D$3:$H$22,3,FALSE)),"",VLOOKUP($O81,'points lookup'!$D$3:$H$22,3,FALSE))</f>
        <v/>
      </c>
      <c r="Q81" s="13" t="str">
        <f>IF(ISERROR(VLOOKUP($O81,'points lookup'!$D$3:$H$22,4,FALSE)),"",VLOOKUP($O81,'points lookup'!$D$3:$H$22,4,FALSE))</f>
        <v/>
      </c>
      <c r="R81" s="122" t="str">
        <f>IF(ISERROR(VLOOKUP($O81,'points lookup'!$D$3:$H$22,5,FALSE)),"",VLOOKUP($O81,'points lookup'!$D$3:$H$22,5,FALSE))</f>
        <v/>
      </c>
      <c r="S81" s="62"/>
      <c r="T81" s="63"/>
      <c r="U81" s="64"/>
      <c r="V81" s="1" t="str">
        <f>IF(ISERROR(IF(ISNUMBER(S81),S81,VLOOKUP(S81,'points lookup'!$O$2:$P$12,2,FALSE))),"",IF(ISNUMBER(S81),S81,VLOOKUP(S81,'points lookup'!$O$2:$P$12,2,FALSE)))</f>
        <v/>
      </c>
      <c r="W81" s="7" t="str">
        <f>IF(ISERROR(IF(ISNUMBER(T81),T81,VLOOKUP(T81,'points lookup'!$O$2:$P$12,2,FALSE))),"",IF(ISNUMBER(T81),T81,VLOOKUP(T81,'points lookup'!$O$2:$P$12,2,FALSE)))</f>
        <v/>
      </c>
      <c r="X81" s="2" t="str">
        <f>IF(ISERROR(IF(ISNUMBER(U81),U81,VLOOKUP(U81,'points lookup'!$O$2:$P$12,2,FALSE))),"",IF(ISNUMBER(U81),U81,VLOOKUP(U81,'points lookup'!$O$2:$P$12,2,FALSE)))</f>
        <v/>
      </c>
      <c r="Y81" s="1" t="str">
        <f t="shared" si="31"/>
        <v/>
      </c>
      <c r="Z81" s="7" t="str">
        <f t="shared" si="26"/>
        <v/>
      </c>
      <c r="AA81" s="2" t="str">
        <f t="shared" si="27"/>
        <v/>
      </c>
      <c r="AB81" s="79" t="str">
        <f>IF(ISERROR(VLOOKUP($O81,'points lookup'!$T$3:$X$26,3,FALSE)),"",VLOOKUP($O81,'points lookup'!$T$3:$X$26,3,FALSE))</f>
        <v/>
      </c>
      <c r="AC81" s="79" t="str">
        <f>IF(ISERROR(VLOOKUP($O81,'points lookup'!$T$3:$X$26,4,FALSE)),"",VLOOKUP($O81,'points lookup'!$T$3:$X$26,4,FALSE))</f>
        <v/>
      </c>
      <c r="AD81" s="79" t="str">
        <f>IF(ISERROR(VLOOKUP($O81,'points lookup'!$T$3:$X$26,5,FALSE)),"",VLOOKUP($O81,'points lookup'!$T$3:$X$26,5,FALSE))</f>
        <v/>
      </c>
      <c r="AE81" s="82" t="str">
        <f t="shared" si="32"/>
        <v/>
      </c>
      <c r="AF81" s="79" t="str">
        <f t="shared" si="28"/>
        <v/>
      </c>
      <c r="AG81" s="83" t="str">
        <f t="shared" si="29"/>
        <v/>
      </c>
      <c r="AH81" s="132" t="str">
        <f t="shared" si="33"/>
        <v/>
      </c>
      <c r="AI81" s="48" t="str">
        <f t="shared" si="34"/>
        <v/>
      </c>
      <c r="AJ81" s="48" t="str">
        <f t="shared" si="35"/>
        <v/>
      </c>
      <c r="AK81" s="49" t="str">
        <f t="shared" si="36"/>
        <v/>
      </c>
      <c r="AL81" s="47" t="str">
        <f t="shared" si="37"/>
        <v/>
      </c>
      <c r="AM81" s="48" t="str">
        <f t="shared" si="38"/>
        <v/>
      </c>
      <c r="AN81" s="48" t="str">
        <f t="shared" si="39"/>
        <v/>
      </c>
      <c r="AO81" s="49" t="str">
        <f t="shared" si="40"/>
        <v/>
      </c>
      <c r="AP81" s="47" t="str">
        <f t="shared" si="41"/>
        <v/>
      </c>
      <c r="AQ81" s="48" t="str">
        <f t="shared" si="42"/>
        <v/>
      </c>
      <c r="AR81" s="48" t="str">
        <f t="shared" si="43"/>
        <v/>
      </c>
      <c r="AS81" s="49" t="str">
        <f t="shared" si="44"/>
        <v/>
      </c>
      <c r="AT81" s="47" t="str">
        <f t="shared" si="45"/>
        <v/>
      </c>
      <c r="AU81" s="48" t="str">
        <f t="shared" si="46"/>
        <v/>
      </c>
      <c r="AV81" s="48" t="str">
        <f t="shared" si="47"/>
        <v/>
      </c>
      <c r="AW81" s="96" t="str">
        <f t="shared" si="48"/>
        <v/>
      </c>
    </row>
    <row r="82" spans="1:49" ht="14.25" customHeight="1" x14ac:dyDescent="0.25">
      <c r="A82" s="94"/>
      <c r="B82" s="14"/>
      <c r="C82" s="15"/>
      <c r="D82" s="15"/>
      <c r="E82" s="15"/>
      <c r="F82" s="15"/>
      <c r="G82" s="20"/>
      <c r="H82" s="21"/>
      <c r="I82" s="25"/>
      <c r="J82" s="28" t="str">
        <f>IF(ISERROR(VLOOKUP(G82,'points lookup'!$K$2:$L$16,2,FALSE)),"",VLOOKUP(G82,'points lookup'!$K$2:$L$16,2,FALSE))</f>
        <v/>
      </c>
      <c r="K82" s="29" t="str">
        <f>IF(ISERROR(VLOOKUP(H82,'points lookup'!$K$2:$L$16,2,FALSE)),"",VLOOKUP(H82,'points lookup'!$K$2:$L$16,2,FALSE))</f>
        <v/>
      </c>
      <c r="L82" s="29" t="str">
        <f>IF(ISERROR(VLOOKUP(I82,'points lookup'!$K$2:$L$16,2,FALSE)),"",VLOOKUP(I82,'points lookup'!$K$2:$L$16,2,FALSE))</f>
        <v/>
      </c>
      <c r="M82" s="30" t="str">
        <f t="shared" si="30"/>
        <v/>
      </c>
      <c r="N82" s="57" t="str">
        <f>IF(ISERROR(LOOKUP(M82,'points lookup'!$Q$2:$R$4)),"",LOOKUP(M82,'points lookup'!$Q$2:$R$4))</f>
        <v/>
      </c>
      <c r="O82" s="56" t="str">
        <f>IF(ISERROR(LOOKUP(M82,'points lookup'!$C$3:$D$26)),"",LOOKUP(M82,'points lookup'!$C$3:$D$26))</f>
        <v/>
      </c>
      <c r="P82" s="12" t="str">
        <f>IF(ISERROR(VLOOKUP($O82,'points lookup'!$D$3:$H$22,3,FALSE)),"",VLOOKUP($O82,'points lookup'!$D$3:$H$22,3,FALSE))</f>
        <v/>
      </c>
      <c r="Q82" s="13" t="str">
        <f>IF(ISERROR(VLOOKUP($O82,'points lookup'!$D$3:$H$22,4,FALSE)),"",VLOOKUP($O82,'points lookup'!$D$3:$H$22,4,FALSE))</f>
        <v/>
      </c>
      <c r="R82" s="122" t="str">
        <f>IF(ISERROR(VLOOKUP($O82,'points lookup'!$D$3:$H$22,5,FALSE)),"",VLOOKUP($O82,'points lookup'!$D$3:$H$22,5,FALSE))</f>
        <v/>
      </c>
      <c r="S82" s="62"/>
      <c r="T82" s="63"/>
      <c r="U82" s="64"/>
      <c r="V82" s="1" t="str">
        <f>IF(ISERROR(IF(ISNUMBER(S82),S82,VLOOKUP(S82,'points lookup'!$O$2:$P$12,2,FALSE))),"",IF(ISNUMBER(S82),S82,VLOOKUP(S82,'points lookup'!$O$2:$P$12,2,FALSE)))</f>
        <v/>
      </c>
      <c r="W82" s="7" t="str">
        <f>IF(ISERROR(IF(ISNUMBER(T82),T82,VLOOKUP(T82,'points lookup'!$O$2:$P$12,2,FALSE))),"",IF(ISNUMBER(T82),T82,VLOOKUP(T82,'points lookup'!$O$2:$P$12,2,FALSE)))</f>
        <v/>
      </c>
      <c r="X82" s="2" t="str">
        <f>IF(ISERROR(IF(ISNUMBER(U82),U82,VLOOKUP(U82,'points lookup'!$O$2:$P$12,2,FALSE))),"",IF(ISNUMBER(U82),U82,VLOOKUP(U82,'points lookup'!$O$2:$P$12,2,FALSE)))</f>
        <v/>
      </c>
      <c r="Y82" s="1" t="str">
        <f t="shared" si="31"/>
        <v/>
      </c>
      <c r="Z82" s="7" t="str">
        <f t="shared" si="26"/>
        <v/>
      </c>
      <c r="AA82" s="2" t="str">
        <f t="shared" si="27"/>
        <v/>
      </c>
      <c r="AB82" s="79" t="str">
        <f>IF(ISERROR(VLOOKUP($O82,'points lookup'!$T$3:$X$26,3,FALSE)),"",VLOOKUP($O82,'points lookup'!$T$3:$X$26,3,FALSE))</f>
        <v/>
      </c>
      <c r="AC82" s="79" t="str">
        <f>IF(ISERROR(VLOOKUP($O82,'points lookup'!$T$3:$X$26,4,FALSE)),"",VLOOKUP($O82,'points lookup'!$T$3:$X$26,4,FALSE))</f>
        <v/>
      </c>
      <c r="AD82" s="79" t="str">
        <f>IF(ISERROR(VLOOKUP($O82,'points lookup'!$T$3:$X$26,5,FALSE)),"",VLOOKUP($O82,'points lookup'!$T$3:$X$26,5,FALSE))</f>
        <v/>
      </c>
      <c r="AE82" s="82" t="str">
        <f t="shared" si="32"/>
        <v/>
      </c>
      <c r="AF82" s="79" t="str">
        <f t="shared" si="28"/>
        <v/>
      </c>
      <c r="AG82" s="83" t="str">
        <f t="shared" si="29"/>
        <v/>
      </c>
      <c r="AH82" s="132" t="str">
        <f t="shared" si="33"/>
        <v/>
      </c>
      <c r="AI82" s="48" t="str">
        <f t="shared" si="34"/>
        <v/>
      </c>
      <c r="AJ82" s="48" t="str">
        <f t="shared" si="35"/>
        <v/>
      </c>
      <c r="AK82" s="49" t="str">
        <f t="shared" si="36"/>
        <v/>
      </c>
      <c r="AL82" s="47" t="str">
        <f t="shared" si="37"/>
        <v/>
      </c>
      <c r="AM82" s="48" t="str">
        <f t="shared" si="38"/>
        <v/>
      </c>
      <c r="AN82" s="48" t="str">
        <f t="shared" si="39"/>
        <v/>
      </c>
      <c r="AO82" s="49" t="str">
        <f t="shared" si="40"/>
        <v/>
      </c>
      <c r="AP82" s="47" t="str">
        <f t="shared" si="41"/>
        <v/>
      </c>
      <c r="AQ82" s="48" t="str">
        <f t="shared" si="42"/>
        <v/>
      </c>
      <c r="AR82" s="48" t="str">
        <f t="shared" si="43"/>
        <v/>
      </c>
      <c r="AS82" s="49" t="str">
        <f t="shared" si="44"/>
        <v/>
      </c>
      <c r="AT82" s="47" t="str">
        <f t="shared" si="45"/>
        <v/>
      </c>
      <c r="AU82" s="48" t="str">
        <f t="shared" si="46"/>
        <v/>
      </c>
      <c r="AV82" s="48" t="str">
        <f t="shared" si="47"/>
        <v/>
      </c>
      <c r="AW82" s="96" t="str">
        <f t="shared" si="48"/>
        <v/>
      </c>
    </row>
    <row r="83" spans="1:49" ht="14.25" customHeight="1" x14ac:dyDescent="0.25">
      <c r="A83" s="94"/>
      <c r="B83" s="10"/>
      <c r="C83" s="15"/>
      <c r="D83" s="15"/>
      <c r="E83" s="15"/>
      <c r="F83" s="15"/>
      <c r="G83" s="20"/>
      <c r="H83" s="21"/>
      <c r="I83" s="25"/>
      <c r="J83" s="28" t="str">
        <f>IF(ISERROR(VLOOKUP(G83,'points lookup'!$K$2:$L$16,2,FALSE)),"",VLOOKUP(G83,'points lookup'!$K$2:$L$16,2,FALSE))</f>
        <v/>
      </c>
      <c r="K83" s="29" t="str">
        <f>IF(ISERROR(VLOOKUP(H83,'points lookup'!$K$2:$L$16,2,FALSE)),"",VLOOKUP(H83,'points lookup'!$K$2:$L$16,2,FALSE))</f>
        <v/>
      </c>
      <c r="L83" s="29" t="str">
        <f>IF(ISERROR(VLOOKUP(I83,'points lookup'!$K$2:$L$16,2,FALSE)),"",VLOOKUP(I83,'points lookup'!$K$2:$L$16,2,FALSE))</f>
        <v/>
      </c>
      <c r="M83" s="30" t="str">
        <f t="shared" si="30"/>
        <v/>
      </c>
      <c r="N83" s="57" t="str">
        <f>IF(ISERROR(LOOKUP(M83,'points lookup'!$Q$2:$R$4)),"",LOOKUP(M83,'points lookup'!$Q$2:$R$4))</f>
        <v/>
      </c>
      <c r="O83" s="56" t="str">
        <f>IF(ISERROR(LOOKUP(M83,'points lookup'!$C$3:$D$26)),"",LOOKUP(M83,'points lookup'!$C$3:$D$26))</f>
        <v/>
      </c>
      <c r="P83" s="12" t="str">
        <f>IF(ISERROR(VLOOKUP($O83,'points lookup'!$D$3:$H$22,3,FALSE)),"",VLOOKUP($O83,'points lookup'!$D$3:$H$22,3,FALSE))</f>
        <v/>
      </c>
      <c r="Q83" s="13" t="str">
        <f>IF(ISERROR(VLOOKUP($O83,'points lookup'!$D$3:$H$22,4,FALSE)),"",VLOOKUP($O83,'points lookup'!$D$3:$H$22,4,FALSE))</f>
        <v/>
      </c>
      <c r="R83" s="122" t="str">
        <f>IF(ISERROR(VLOOKUP($O83,'points lookup'!$D$3:$H$22,5,FALSE)),"",VLOOKUP($O83,'points lookup'!$D$3:$H$22,5,FALSE))</f>
        <v/>
      </c>
      <c r="S83" s="62"/>
      <c r="T83" s="63"/>
      <c r="U83" s="64"/>
      <c r="V83" s="1" t="str">
        <f>IF(ISERROR(IF(ISNUMBER(S83),S83,VLOOKUP(S83,'points lookup'!$O$2:$P$12,2,FALSE))),"",IF(ISNUMBER(S83),S83,VLOOKUP(S83,'points lookup'!$O$2:$P$12,2,FALSE)))</f>
        <v/>
      </c>
      <c r="W83" s="7" t="str">
        <f>IF(ISERROR(IF(ISNUMBER(T83),T83,VLOOKUP(T83,'points lookup'!$O$2:$P$12,2,FALSE))),"",IF(ISNUMBER(T83),T83,VLOOKUP(T83,'points lookup'!$O$2:$P$12,2,FALSE)))</f>
        <v/>
      </c>
      <c r="X83" s="2" t="str">
        <f>IF(ISERROR(IF(ISNUMBER(U83),U83,VLOOKUP(U83,'points lookup'!$O$2:$P$12,2,FALSE))),"",IF(ISNUMBER(U83),U83,VLOOKUP(U83,'points lookup'!$O$2:$P$12,2,FALSE)))</f>
        <v/>
      </c>
      <c r="Y83" s="1" t="str">
        <f t="shared" si="31"/>
        <v/>
      </c>
      <c r="Z83" s="7" t="str">
        <f t="shared" si="26"/>
        <v/>
      </c>
      <c r="AA83" s="2" t="str">
        <f t="shared" si="27"/>
        <v/>
      </c>
      <c r="AB83" s="79" t="str">
        <f>IF(ISERROR(VLOOKUP($O83,'points lookup'!$T$3:$X$26,3,FALSE)),"",VLOOKUP($O83,'points lookup'!$T$3:$X$26,3,FALSE))</f>
        <v/>
      </c>
      <c r="AC83" s="79" t="str">
        <f>IF(ISERROR(VLOOKUP($O83,'points lookup'!$T$3:$X$26,4,FALSE)),"",VLOOKUP($O83,'points lookup'!$T$3:$X$26,4,FALSE))</f>
        <v/>
      </c>
      <c r="AD83" s="79" t="str">
        <f>IF(ISERROR(VLOOKUP($O83,'points lookup'!$T$3:$X$26,5,FALSE)),"",VLOOKUP($O83,'points lookup'!$T$3:$X$26,5,FALSE))</f>
        <v/>
      </c>
      <c r="AE83" s="82" t="str">
        <f t="shared" si="32"/>
        <v/>
      </c>
      <c r="AF83" s="79" t="str">
        <f t="shared" si="28"/>
        <v/>
      </c>
      <c r="AG83" s="83" t="str">
        <f t="shared" si="29"/>
        <v/>
      </c>
      <c r="AH83" s="132" t="str">
        <f t="shared" si="33"/>
        <v/>
      </c>
      <c r="AI83" s="48" t="str">
        <f t="shared" si="34"/>
        <v/>
      </c>
      <c r="AJ83" s="48" t="str">
        <f t="shared" si="35"/>
        <v/>
      </c>
      <c r="AK83" s="49" t="str">
        <f t="shared" si="36"/>
        <v/>
      </c>
      <c r="AL83" s="47" t="str">
        <f t="shared" si="37"/>
        <v/>
      </c>
      <c r="AM83" s="48" t="str">
        <f t="shared" si="38"/>
        <v/>
      </c>
      <c r="AN83" s="48" t="str">
        <f t="shared" si="39"/>
        <v/>
      </c>
      <c r="AO83" s="49" t="str">
        <f t="shared" si="40"/>
        <v/>
      </c>
      <c r="AP83" s="47" t="str">
        <f t="shared" si="41"/>
        <v/>
      </c>
      <c r="AQ83" s="48" t="str">
        <f t="shared" si="42"/>
        <v/>
      </c>
      <c r="AR83" s="48" t="str">
        <f t="shared" si="43"/>
        <v/>
      </c>
      <c r="AS83" s="49" t="str">
        <f t="shared" si="44"/>
        <v/>
      </c>
      <c r="AT83" s="47" t="str">
        <f t="shared" si="45"/>
        <v/>
      </c>
      <c r="AU83" s="48" t="str">
        <f t="shared" si="46"/>
        <v/>
      </c>
      <c r="AV83" s="48" t="str">
        <f t="shared" si="47"/>
        <v/>
      </c>
      <c r="AW83" s="96" t="str">
        <f t="shared" si="48"/>
        <v/>
      </c>
    </row>
    <row r="84" spans="1:49" ht="14.25" customHeight="1" x14ac:dyDescent="0.25">
      <c r="A84" s="94"/>
      <c r="B84" s="14"/>
      <c r="C84" s="15"/>
      <c r="D84" s="15"/>
      <c r="E84" s="15"/>
      <c r="F84" s="15"/>
      <c r="G84" s="20"/>
      <c r="H84" s="21"/>
      <c r="I84" s="25"/>
      <c r="J84" s="28" t="str">
        <f>IF(ISERROR(VLOOKUP(G84,'points lookup'!$K$2:$L$16,2,FALSE)),"",VLOOKUP(G84,'points lookup'!$K$2:$L$16,2,FALSE))</f>
        <v/>
      </c>
      <c r="K84" s="29" t="str">
        <f>IF(ISERROR(VLOOKUP(H84,'points lookup'!$K$2:$L$16,2,FALSE)),"",VLOOKUP(H84,'points lookup'!$K$2:$L$16,2,FALSE))</f>
        <v/>
      </c>
      <c r="L84" s="29" t="str">
        <f>IF(ISERROR(VLOOKUP(I84,'points lookup'!$K$2:$L$16,2,FALSE)),"",VLOOKUP(I84,'points lookup'!$K$2:$L$16,2,FALSE))</f>
        <v/>
      </c>
      <c r="M84" s="30" t="str">
        <f t="shared" si="30"/>
        <v/>
      </c>
      <c r="N84" s="57" t="str">
        <f>IF(ISERROR(LOOKUP(M84,'points lookup'!$Q$2:$R$4)),"",LOOKUP(M84,'points lookup'!$Q$2:$R$4))</f>
        <v/>
      </c>
      <c r="O84" s="56" t="str">
        <f>IF(ISERROR(LOOKUP(M84,'points lookup'!$C$3:$D$26)),"",LOOKUP(M84,'points lookup'!$C$3:$D$26))</f>
        <v/>
      </c>
      <c r="P84" s="12" t="str">
        <f>IF(ISERROR(VLOOKUP($O84,'points lookup'!$D$3:$H$22,3,FALSE)),"",VLOOKUP($O84,'points lookup'!$D$3:$H$22,3,FALSE))</f>
        <v/>
      </c>
      <c r="Q84" s="13" t="str">
        <f>IF(ISERROR(VLOOKUP($O84,'points lookup'!$D$3:$H$22,4,FALSE)),"",VLOOKUP($O84,'points lookup'!$D$3:$H$22,4,FALSE))</f>
        <v/>
      </c>
      <c r="R84" s="122" t="str">
        <f>IF(ISERROR(VLOOKUP($O84,'points lookup'!$D$3:$H$22,5,FALSE)),"",VLOOKUP($O84,'points lookup'!$D$3:$H$22,5,FALSE))</f>
        <v/>
      </c>
      <c r="S84" s="62"/>
      <c r="T84" s="63"/>
      <c r="U84" s="64"/>
      <c r="V84" s="1" t="str">
        <f>IF(ISERROR(IF(ISNUMBER(S84),S84,VLOOKUP(S84,'points lookup'!$O$2:$P$12,2,FALSE))),"",IF(ISNUMBER(S84),S84,VLOOKUP(S84,'points lookup'!$O$2:$P$12,2,FALSE)))</f>
        <v/>
      </c>
      <c r="W84" s="7" t="str">
        <f>IF(ISERROR(IF(ISNUMBER(T84),T84,VLOOKUP(T84,'points lookup'!$O$2:$P$12,2,FALSE))),"",IF(ISNUMBER(T84),T84,VLOOKUP(T84,'points lookup'!$O$2:$P$12,2,FALSE)))</f>
        <v/>
      </c>
      <c r="X84" s="2" t="str">
        <f>IF(ISERROR(IF(ISNUMBER(U84),U84,VLOOKUP(U84,'points lookup'!$O$2:$P$12,2,FALSE))),"",IF(ISNUMBER(U84),U84,VLOOKUP(U84,'points lookup'!$O$2:$P$12,2,FALSE)))</f>
        <v/>
      </c>
      <c r="Y84" s="1" t="str">
        <f t="shared" si="31"/>
        <v/>
      </c>
      <c r="Z84" s="7" t="str">
        <f t="shared" si="26"/>
        <v/>
      </c>
      <c r="AA84" s="2" t="str">
        <f t="shared" si="27"/>
        <v/>
      </c>
      <c r="AB84" s="79" t="str">
        <f>IF(ISERROR(VLOOKUP($O84,'points lookup'!$T$3:$X$26,3,FALSE)),"",VLOOKUP($O84,'points lookup'!$T$3:$X$26,3,FALSE))</f>
        <v/>
      </c>
      <c r="AC84" s="79" t="str">
        <f>IF(ISERROR(VLOOKUP($O84,'points lookup'!$T$3:$X$26,4,FALSE)),"",VLOOKUP($O84,'points lookup'!$T$3:$X$26,4,FALSE))</f>
        <v/>
      </c>
      <c r="AD84" s="79" t="str">
        <f>IF(ISERROR(VLOOKUP($O84,'points lookup'!$T$3:$X$26,5,FALSE)),"",VLOOKUP($O84,'points lookup'!$T$3:$X$26,5,FALSE))</f>
        <v/>
      </c>
      <c r="AE84" s="82" t="str">
        <f t="shared" si="32"/>
        <v/>
      </c>
      <c r="AF84" s="79" t="str">
        <f t="shared" si="28"/>
        <v/>
      </c>
      <c r="AG84" s="83" t="str">
        <f t="shared" si="29"/>
        <v/>
      </c>
      <c r="AH84" s="132" t="str">
        <f t="shared" si="33"/>
        <v/>
      </c>
      <c r="AI84" s="48" t="str">
        <f t="shared" si="34"/>
        <v/>
      </c>
      <c r="AJ84" s="48" t="str">
        <f t="shared" si="35"/>
        <v/>
      </c>
      <c r="AK84" s="49" t="str">
        <f t="shared" si="36"/>
        <v/>
      </c>
      <c r="AL84" s="47" t="str">
        <f t="shared" si="37"/>
        <v/>
      </c>
      <c r="AM84" s="48" t="str">
        <f t="shared" si="38"/>
        <v/>
      </c>
      <c r="AN84" s="48" t="str">
        <f t="shared" si="39"/>
        <v/>
      </c>
      <c r="AO84" s="49" t="str">
        <f t="shared" si="40"/>
        <v/>
      </c>
      <c r="AP84" s="47" t="str">
        <f t="shared" si="41"/>
        <v/>
      </c>
      <c r="AQ84" s="48" t="str">
        <f t="shared" si="42"/>
        <v/>
      </c>
      <c r="AR84" s="48" t="str">
        <f t="shared" si="43"/>
        <v/>
      </c>
      <c r="AS84" s="49" t="str">
        <f t="shared" si="44"/>
        <v/>
      </c>
      <c r="AT84" s="47" t="str">
        <f t="shared" si="45"/>
        <v/>
      </c>
      <c r="AU84" s="48" t="str">
        <f t="shared" si="46"/>
        <v/>
      </c>
      <c r="AV84" s="48" t="str">
        <f t="shared" si="47"/>
        <v/>
      </c>
      <c r="AW84" s="96" t="str">
        <f t="shared" si="48"/>
        <v/>
      </c>
    </row>
    <row r="85" spans="1:49" ht="14.25" customHeight="1" x14ac:dyDescent="0.25">
      <c r="A85" s="94"/>
      <c r="B85" s="10"/>
      <c r="C85" s="15"/>
      <c r="D85" s="15"/>
      <c r="E85" s="15"/>
      <c r="F85" s="15"/>
      <c r="G85" s="20"/>
      <c r="H85" s="21"/>
      <c r="I85" s="25"/>
      <c r="J85" s="28" t="str">
        <f>IF(ISERROR(VLOOKUP(G85,'points lookup'!$K$2:$L$16,2,FALSE)),"",VLOOKUP(G85,'points lookup'!$K$2:$L$16,2,FALSE))</f>
        <v/>
      </c>
      <c r="K85" s="29" t="str">
        <f>IF(ISERROR(VLOOKUP(H85,'points lookup'!$K$2:$L$16,2,FALSE)),"",VLOOKUP(H85,'points lookup'!$K$2:$L$16,2,FALSE))</f>
        <v/>
      </c>
      <c r="L85" s="29" t="str">
        <f>IF(ISERROR(VLOOKUP(I85,'points lookup'!$K$2:$L$16,2,FALSE)),"",VLOOKUP(I85,'points lookup'!$K$2:$L$16,2,FALSE))</f>
        <v/>
      </c>
      <c r="M85" s="30" t="str">
        <f t="shared" si="30"/>
        <v/>
      </c>
      <c r="N85" s="57" t="str">
        <f>IF(ISERROR(LOOKUP(M85,'points lookup'!$Q$2:$R$4)),"",LOOKUP(M85,'points lookup'!$Q$2:$R$4))</f>
        <v/>
      </c>
      <c r="O85" s="56" t="str">
        <f>IF(ISERROR(LOOKUP(M85,'points lookup'!$C$3:$D$26)),"",LOOKUP(M85,'points lookup'!$C$3:$D$26))</f>
        <v/>
      </c>
      <c r="P85" s="12" t="str">
        <f>IF(ISERROR(VLOOKUP($O85,'points lookup'!$D$3:$H$22,3,FALSE)),"",VLOOKUP($O85,'points lookup'!$D$3:$H$22,3,FALSE))</f>
        <v/>
      </c>
      <c r="Q85" s="13" t="str">
        <f>IF(ISERROR(VLOOKUP($O85,'points lookup'!$D$3:$H$22,4,FALSE)),"",VLOOKUP($O85,'points lookup'!$D$3:$H$22,4,FALSE))</f>
        <v/>
      </c>
      <c r="R85" s="122" t="str">
        <f>IF(ISERROR(VLOOKUP($O85,'points lookup'!$D$3:$H$22,5,FALSE)),"",VLOOKUP($O85,'points lookup'!$D$3:$H$22,5,FALSE))</f>
        <v/>
      </c>
      <c r="S85" s="62"/>
      <c r="T85" s="63"/>
      <c r="U85" s="64"/>
      <c r="V85" s="1" t="str">
        <f>IF(ISERROR(IF(ISNUMBER(S85),S85,VLOOKUP(S85,'points lookup'!$O$2:$P$12,2,FALSE))),"",IF(ISNUMBER(S85),S85,VLOOKUP(S85,'points lookup'!$O$2:$P$12,2,FALSE)))</f>
        <v/>
      </c>
      <c r="W85" s="7" t="str">
        <f>IF(ISERROR(IF(ISNUMBER(T85),T85,VLOOKUP(T85,'points lookup'!$O$2:$P$12,2,FALSE))),"",IF(ISNUMBER(T85),T85,VLOOKUP(T85,'points lookup'!$O$2:$P$12,2,FALSE)))</f>
        <v/>
      </c>
      <c r="X85" s="2" t="str">
        <f>IF(ISERROR(IF(ISNUMBER(U85),U85,VLOOKUP(U85,'points lookup'!$O$2:$P$12,2,FALSE))),"",IF(ISNUMBER(U85),U85,VLOOKUP(U85,'points lookup'!$O$2:$P$12,2,FALSE)))</f>
        <v/>
      </c>
      <c r="Y85" s="1" t="str">
        <f t="shared" si="31"/>
        <v/>
      </c>
      <c r="Z85" s="7" t="str">
        <f t="shared" si="26"/>
        <v/>
      </c>
      <c r="AA85" s="2" t="str">
        <f t="shared" si="27"/>
        <v/>
      </c>
      <c r="AB85" s="79" t="str">
        <f>IF(ISERROR(VLOOKUP($O85,'points lookup'!$T$3:$X$26,3,FALSE)),"",VLOOKUP($O85,'points lookup'!$T$3:$X$26,3,FALSE))</f>
        <v/>
      </c>
      <c r="AC85" s="79" t="str">
        <f>IF(ISERROR(VLOOKUP($O85,'points lookup'!$T$3:$X$26,4,FALSE)),"",VLOOKUP($O85,'points lookup'!$T$3:$X$26,4,FALSE))</f>
        <v/>
      </c>
      <c r="AD85" s="79" t="str">
        <f>IF(ISERROR(VLOOKUP($O85,'points lookup'!$T$3:$X$26,5,FALSE)),"",VLOOKUP($O85,'points lookup'!$T$3:$X$26,5,FALSE))</f>
        <v/>
      </c>
      <c r="AE85" s="82" t="str">
        <f t="shared" si="32"/>
        <v/>
      </c>
      <c r="AF85" s="79" t="str">
        <f t="shared" si="28"/>
        <v/>
      </c>
      <c r="AG85" s="83" t="str">
        <f t="shared" si="29"/>
        <v/>
      </c>
      <c r="AH85" s="132" t="str">
        <f t="shared" si="33"/>
        <v/>
      </c>
      <c r="AI85" s="48" t="str">
        <f t="shared" si="34"/>
        <v/>
      </c>
      <c r="AJ85" s="48" t="str">
        <f t="shared" si="35"/>
        <v/>
      </c>
      <c r="AK85" s="49" t="str">
        <f t="shared" si="36"/>
        <v/>
      </c>
      <c r="AL85" s="47" t="str">
        <f t="shared" si="37"/>
        <v/>
      </c>
      <c r="AM85" s="48" t="str">
        <f t="shared" si="38"/>
        <v/>
      </c>
      <c r="AN85" s="48" t="str">
        <f t="shared" si="39"/>
        <v/>
      </c>
      <c r="AO85" s="49" t="str">
        <f t="shared" si="40"/>
        <v/>
      </c>
      <c r="AP85" s="47" t="str">
        <f t="shared" si="41"/>
        <v/>
      </c>
      <c r="AQ85" s="48" t="str">
        <f t="shared" si="42"/>
        <v/>
      </c>
      <c r="AR85" s="48" t="str">
        <f t="shared" si="43"/>
        <v/>
      </c>
      <c r="AS85" s="49" t="str">
        <f t="shared" si="44"/>
        <v/>
      </c>
      <c r="AT85" s="47" t="str">
        <f t="shared" si="45"/>
        <v/>
      </c>
      <c r="AU85" s="48" t="str">
        <f t="shared" si="46"/>
        <v/>
      </c>
      <c r="AV85" s="48" t="str">
        <f t="shared" si="47"/>
        <v/>
      </c>
      <c r="AW85" s="96" t="str">
        <f t="shared" si="48"/>
        <v/>
      </c>
    </row>
    <row r="86" spans="1:49" ht="14.25" customHeight="1" x14ac:dyDescent="0.25">
      <c r="A86" s="94"/>
      <c r="B86" s="14"/>
      <c r="C86" s="15"/>
      <c r="D86" s="15"/>
      <c r="E86" s="15"/>
      <c r="F86" s="15"/>
      <c r="G86" s="20"/>
      <c r="H86" s="21"/>
      <c r="I86" s="25"/>
      <c r="J86" s="28" t="str">
        <f>IF(ISERROR(VLOOKUP(G86,'points lookup'!$K$2:$L$16,2,FALSE)),"",VLOOKUP(G86,'points lookup'!$K$2:$L$16,2,FALSE))</f>
        <v/>
      </c>
      <c r="K86" s="29" t="str">
        <f>IF(ISERROR(VLOOKUP(H86,'points lookup'!$K$2:$L$16,2,FALSE)),"",VLOOKUP(H86,'points lookup'!$K$2:$L$16,2,FALSE))</f>
        <v/>
      </c>
      <c r="L86" s="29" t="str">
        <f>IF(ISERROR(VLOOKUP(I86,'points lookup'!$K$2:$L$16,2,FALSE)),"",VLOOKUP(I86,'points lookup'!$K$2:$L$16,2,FALSE))</f>
        <v/>
      </c>
      <c r="M86" s="30" t="str">
        <f t="shared" si="30"/>
        <v/>
      </c>
      <c r="N86" s="57" t="str">
        <f>IF(ISERROR(LOOKUP(M86,'points lookup'!$Q$2:$R$4)),"",LOOKUP(M86,'points lookup'!$Q$2:$R$4))</f>
        <v/>
      </c>
      <c r="O86" s="56" t="str">
        <f>IF(ISERROR(LOOKUP(M86,'points lookup'!$C$3:$D$26)),"",LOOKUP(M86,'points lookup'!$C$3:$D$26))</f>
        <v/>
      </c>
      <c r="P86" s="12" t="str">
        <f>IF(ISERROR(VLOOKUP($O86,'points lookup'!$D$3:$H$22,3,FALSE)),"",VLOOKUP($O86,'points lookup'!$D$3:$H$22,3,FALSE))</f>
        <v/>
      </c>
      <c r="Q86" s="13" t="str">
        <f>IF(ISERROR(VLOOKUP($O86,'points lookup'!$D$3:$H$22,4,FALSE)),"",VLOOKUP($O86,'points lookup'!$D$3:$H$22,4,FALSE))</f>
        <v/>
      </c>
      <c r="R86" s="122" t="str">
        <f>IF(ISERROR(VLOOKUP($O86,'points lookup'!$D$3:$H$22,5,FALSE)),"",VLOOKUP($O86,'points lookup'!$D$3:$H$22,5,FALSE))</f>
        <v/>
      </c>
      <c r="S86" s="62"/>
      <c r="T86" s="63"/>
      <c r="U86" s="64"/>
      <c r="V86" s="1" t="str">
        <f>IF(ISERROR(IF(ISNUMBER(S86),S86,VLOOKUP(S86,'points lookup'!$O$2:$P$12,2,FALSE))),"",IF(ISNUMBER(S86),S86,VLOOKUP(S86,'points lookup'!$O$2:$P$12,2,FALSE)))</f>
        <v/>
      </c>
      <c r="W86" s="7" t="str">
        <f>IF(ISERROR(IF(ISNUMBER(T86),T86,VLOOKUP(T86,'points lookup'!$O$2:$P$12,2,FALSE))),"",IF(ISNUMBER(T86),T86,VLOOKUP(T86,'points lookup'!$O$2:$P$12,2,FALSE)))</f>
        <v/>
      </c>
      <c r="X86" s="2" t="str">
        <f>IF(ISERROR(IF(ISNUMBER(U86),U86,VLOOKUP(U86,'points lookup'!$O$2:$P$12,2,FALSE))),"",IF(ISNUMBER(U86),U86,VLOOKUP(U86,'points lookup'!$O$2:$P$12,2,FALSE)))</f>
        <v/>
      </c>
      <c r="Y86" s="1" t="str">
        <f t="shared" si="31"/>
        <v/>
      </c>
      <c r="Z86" s="7" t="str">
        <f t="shared" si="26"/>
        <v/>
      </c>
      <c r="AA86" s="2" t="str">
        <f t="shared" si="27"/>
        <v/>
      </c>
      <c r="AB86" s="79" t="str">
        <f>IF(ISERROR(VLOOKUP($O86,'points lookup'!$T$3:$X$26,3,FALSE)),"",VLOOKUP($O86,'points lookup'!$T$3:$X$26,3,FALSE))</f>
        <v/>
      </c>
      <c r="AC86" s="79" t="str">
        <f>IF(ISERROR(VLOOKUP($O86,'points lookup'!$T$3:$X$26,4,FALSE)),"",VLOOKUP($O86,'points lookup'!$T$3:$X$26,4,FALSE))</f>
        <v/>
      </c>
      <c r="AD86" s="79" t="str">
        <f>IF(ISERROR(VLOOKUP($O86,'points lookup'!$T$3:$X$26,5,FALSE)),"",VLOOKUP($O86,'points lookup'!$T$3:$X$26,5,FALSE))</f>
        <v/>
      </c>
      <c r="AE86" s="82" t="str">
        <f t="shared" si="32"/>
        <v/>
      </c>
      <c r="AF86" s="79" t="str">
        <f t="shared" si="28"/>
        <v/>
      </c>
      <c r="AG86" s="83" t="str">
        <f t="shared" si="29"/>
        <v/>
      </c>
      <c r="AH86" s="132" t="str">
        <f t="shared" si="33"/>
        <v/>
      </c>
      <c r="AI86" s="48" t="str">
        <f t="shared" si="34"/>
        <v/>
      </c>
      <c r="AJ86" s="48" t="str">
        <f t="shared" si="35"/>
        <v/>
      </c>
      <c r="AK86" s="49" t="str">
        <f t="shared" si="36"/>
        <v/>
      </c>
      <c r="AL86" s="47" t="str">
        <f t="shared" si="37"/>
        <v/>
      </c>
      <c r="AM86" s="48" t="str">
        <f t="shared" si="38"/>
        <v/>
      </c>
      <c r="AN86" s="48" t="str">
        <f t="shared" si="39"/>
        <v/>
      </c>
      <c r="AO86" s="49" t="str">
        <f t="shared" si="40"/>
        <v/>
      </c>
      <c r="AP86" s="47" t="str">
        <f t="shared" si="41"/>
        <v/>
      </c>
      <c r="AQ86" s="48" t="str">
        <f t="shared" si="42"/>
        <v/>
      </c>
      <c r="AR86" s="48" t="str">
        <f t="shared" si="43"/>
        <v/>
      </c>
      <c r="AS86" s="49" t="str">
        <f t="shared" si="44"/>
        <v/>
      </c>
      <c r="AT86" s="47" t="str">
        <f t="shared" si="45"/>
        <v/>
      </c>
      <c r="AU86" s="48" t="str">
        <f t="shared" si="46"/>
        <v/>
      </c>
      <c r="AV86" s="48" t="str">
        <f t="shared" si="47"/>
        <v/>
      </c>
      <c r="AW86" s="96" t="str">
        <f t="shared" si="48"/>
        <v/>
      </c>
    </row>
    <row r="87" spans="1:49" ht="14.25" customHeight="1" x14ac:dyDescent="0.25">
      <c r="A87" s="94"/>
      <c r="B87" s="10"/>
      <c r="C87" s="15"/>
      <c r="D87" s="15"/>
      <c r="E87" s="15"/>
      <c r="F87" s="15"/>
      <c r="G87" s="20"/>
      <c r="H87" s="21"/>
      <c r="I87" s="25"/>
      <c r="J87" s="28" t="str">
        <f>IF(ISERROR(VLOOKUP(G87,'points lookup'!$K$2:$L$16,2,FALSE)),"",VLOOKUP(G87,'points lookup'!$K$2:$L$16,2,FALSE))</f>
        <v/>
      </c>
      <c r="K87" s="29" t="str">
        <f>IF(ISERROR(VLOOKUP(H87,'points lookup'!$K$2:$L$16,2,FALSE)),"",VLOOKUP(H87,'points lookup'!$K$2:$L$16,2,FALSE))</f>
        <v/>
      </c>
      <c r="L87" s="29" t="str">
        <f>IF(ISERROR(VLOOKUP(I87,'points lookup'!$K$2:$L$16,2,FALSE)),"",VLOOKUP(I87,'points lookup'!$K$2:$L$16,2,FALSE))</f>
        <v/>
      </c>
      <c r="M87" s="30" t="str">
        <f t="shared" si="30"/>
        <v/>
      </c>
      <c r="N87" s="57" t="str">
        <f>IF(ISERROR(LOOKUP(M87,'points lookup'!$Q$2:$R$4)),"",LOOKUP(M87,'points lookup'!$Q$2:$R$4))</f>
        <v/>
      </c>
      <c r="O87" s="56" t="str">
        <f>IF(ISERROR(LOOKUP(M87,'points lookup'!$C$3:$D$26)),"",LOOKUP(M87,'points lookup'!$C$3:$D$26))</f>
        <v/>
      </c>
      <c r="P87" s="12" t="str">
        <f>IF(ISERROR(VLOOKUP($O87,'points lookup'!$D$3:$H$22,3,FALSE)),"",VLOOKUP($O87,'points lookup'!$D$3:$H$22,3,FALSE))</f>
        <v/>
      </c>
      <c r="Q87" s="13" t="str">
        <f>IF(ISERROR(VLOOKUP($O87,'points lookup'!$D$3:$H$22,4,FALSE)),"",VLOOKUP($O87,'points lookup'!$D$3:$H$22,4,FALSE))</f>
        <v/>
      </c>
      <c r="R87" s="122" t="str">
        <f>IF(ISERROR(VLOOKUP($O87,'points lookup'!$D$3:$H$22,5,FALSE)),"",VLOOKUP($O87,'points lookup'!$D$3:$H$22,5,FALSE))</f>
        <v/>
      </c>
      <c r="S87" s="62"/>
      <c r="T87" s="63"/>
      <c r="U87" s="64"/>
      <c r="V87" s="1" t="str">
        <f>IF(ISERROR(IF(ISNUMBER(S87),S87,VLOOKUP(S87,'points lookup'!$O$2:$P$12,2,FALSE))),"",IF(ISNUMBER(S87),S87,VLOOKUP(S87,'points lookup'!$O$2:$P$12,2,FALSE)))</f>
        <v/>
      </c>
      <c r="W87" s="7" t="str">
        <f>IF(ISERROR(IF(ISNUMBER(T87),T87,VLOOKUP(T87,'points lookup'!$O$2:$P$12,2,FALSE))),"",IF(ISNUMBER(T87),T87,VLOOKUP(T87,'points lookup'!$O$2:$P$12,2,FALSE)))</f>
        <v/>
      </c>
      <c r="X87" s="2" t="str">
        <f>IF(ISERROR(IF(ISNUMBER(U87),U87,VLOOKUP(U87,'points lookup'!$O$2:$P$12,2,FALSE))),"",IF(ISNUMBER(U87),U87,VLOOKUP(U87,'points lookup'!$O$2:$P$12,2,FALSE)))</f>
        <v/>
      </c>
      <c r="Y87" s="1" t="str">
        <f t="shared" si="31"/>
        <v/>
      </c>
      <c r="Z87" s="7" t="str">
        <f t="shared" si="26"/>
        <v/>
      </c>
      <c r="AA87" s="2" t="str">
        <f t="shared" si="27"/>
        <v/>
      </c>
      <c r="AB87" s="79" t="str">
        <f>IF(ISERROR(VLOOKUP($O87,'points lookup'!$T$3:$X$26,3,FALSE)),"",VLOOKUP($O87,'points lookup'!$T$3:$X$26,3,FALSE))</f>
        <v/>
      </c>
      <c r="AC87" s="79" t="str">
        <f>IF(ISERROR(VLOOKUP($O87,'points lookup'!$T$3:$X$26,4,FALSE)),"",VLOOKUP($O87,'points lookup'!$T$3:$X$26,4,FALSE))</f>
        <v/>
      </c>
      <c r="AD87" s="79" t="str">
        <f>IF(ISERROR(VLOOKUP($O87,'points lookup'!$T$3:$X$26,5,FALSE)),"",VLOOKUP($O87,'points lookup'!$T$3:$X$26,5,FALSE))</f>
        <v/>
      </c>
      <c r="AE87" s="82" t="str">
        <f t="shared" si="32"/>
        <v/>
      </c>
      <c r="AF87" s="79" t="str">
        <f t="shared" si="28"/>
        <v/>
      </c>
      <c r="AG87" s="83" t="str">
        <f t="shared" si="29"/>
        <v/>
      </c>
      <c r="AH87" s="132" t="str">
        <f t="shared" si="33"/>
        <v/>
      </c>
      <c r="AI87" s="48" t="str">
        <f t="shared" si="34"/>
        <v/>
      </c>
      <c r="AJ87" s="48" t="str">
        <f t="shared" si="35"/>
        <v/>
      </c>
      <c r="AK87" s="49" t="str">
        <f t="shared" si="36"/>
        <v/>
      </c>
      <c r="AL87" s="47" t="str">
        <f t="shared" si="37"/>
        <v/>
      </c>
      <c r="AM87" s="48" t="str">
        <f t="shared" si="38"/>
        <v/>
      </c>
      <c r="AN87" s="48" t="str">
        <f t="shared" si="39"/>
        <v/>
      </c>
      <c r="AO87" s="49" t="str">
        <f t="shared" si="40"/>
        <v/>
      </c>
      <c r="AP87" s="47" t="str">
        <f t="shared" si="41"/>
        <v/>
      </c>
      <c r="AQ87" s="48" t="str">
        <f t="shared" si="42"/>
        <v/>
      </c>
      <c r="AR87" s="48" t="str">
        <f t="shared" si="43"/>
        <v/>
      </c>
      <c r="AS87" s="49" t="str">
        <f t="shared" si="44"/>
        <v/>
      </c>
      <c r="AT87" s="47" t="str">
        <f t="shared" si="45"/>
        <v/>
      </c>
      <c r="AU87" s="48" t="str">
        <f t="shared" si="46"/>
        <v/>
      </c>
      <c r="AV87" s="48" t="str">
        <f t="shared" si="47"/>
        <v/>
      </c>
      <c r="AW87" s="96" t="str">
        <f t="shared" si="48"/>
        <v/>
      </c>
    </row>
    <row r="88" spans="1:49" ht="14.25" customHeight="1" x14ac:dyDescent="0.25">
      <c r="A88" s="94"/>
      <c r="B88" s="14"/>
      <c r="C88" s="15"/>
      <c r="D88" s="15"/>
      <c r="E88" s="15"/>
      <c r="F88" s="15"/>
      <c r="G88" s="20"/>
      <c r="H88" s="21"/>
      <c r="I88" s="25"/>
      <c r="J88" s="28" t="str">
        <f>IF(ISERROR(VLOOKUP(G88,'points lookup'!$K$2:$L$16,2,FALSE)),"",VLOOKUP(G88,'points lookup'!$K$2:$L$16,2,FALSE))</f>
        <v/>
      </c>
      <c r="K88" s="29" t="str">
        <f>IF(ISERROR(VLOOKUP(H88,'points lookup'!$K$2:$L$16,2,FALSE)),"",VLOOKUP(H88,'points lookup'!$K$2:$L$16,2,FALSE))</f>
        <v/>
      </c>
      <c r="L88" s="29" t="str">
        <f>IF(ISERROR(VLOOKUP(I88,'points lookup'!$K$2:$L$16,2,FALSE)),"",VLOOKUP(I88,'points lookup'!$K$2:$L$16,2,FALSE))</f>
        <v/>
      </c>
      <c r="M88" s="30" t="str">
        <f t="shared" si="30"/>
        <v/>
      </c>
      <c r="N88" s="57" t="str">
        <f>IF(ISERROR(LOOKUP(M88,'points lookup'!$Q$2:$R$4)),"",LOOKUP(M88,'points lookup'!$Q$2:$R$4))</f>
        <v/>
      </c>
      <c r="O88" s="56" t="str">
        <f>IF(ISERROR(LOOKUP(M88,'points lookup'!$C$3:$D$26)),"",LOOKUP(M88,'points lookup'!$C$3:$D$26))</f>
        <v/>
      </c>
      <c r="P88" s="12" t="str">
        <f>IF(ISERROR(VLOOKUP($O88,'points lookup'!$D$3:$H$22,3,FALSE)),"",VLOOKUP($O88,'points lookup'!$D$3:$H$22,3,FALSE))</f>
        <v/>
      </c>
      <c r="Q88" s="13" t="str">
        <f>IF(ISERROR(VLOOKUP($O88,'points lookup'!$D$3:$H$22,4,FALSE)),"",VLOOKUP($O88,'points lookup'!$D$3:$H$22,4,FALSE))</f>
        <v/>
      </c>
      <c r="R88" s="122" t="str">
        <f>IF(ISERROR(VLOOKUP($O88,'points lookup'!$D$3:$H$22,5,FALSE)),"",VLOOKUP($O88,'points lookup'!$D$3:$H$22,5,FALSE))</f>
        <v/>
      </c>
      <c r="S88" s="62"/>
      <c r="T88" s="63"/>
      <c r="U88" s="64"/>
      <c r="V88" s="1" t="str">
        <f>IF(ISERROR(IF(ISNUMBER(S88),S88,VLOOKUP(S88,'points lookup'!$O$2:$P$12,2,FALSE))),"",IF(ISNUMBER(S88),S88,VLOOKUP(S88,'points lookup'!$O$2:$P$12,2,FALSE)))</f>
        <v/>
      </c>
      <c r="W88" s="7" t="str">
        <f>IF(ISERROR(IF(ISNUMBER(T88),T88,VLOOKUP(T88,'points lookup'!$O$2:$P$12,2,FALSE))),"",IF(ISNUMBER(T88),T88,VLOOKUP(T88,'points lookup'!$O$2:$P$12,2,FALSE)))</f>
        <v/>
      </c>
      <c r="X88" s="2" t="str">
        <f>IF(ISERROR(IF(ISNUMBER(U88),U88,VLOOKUP(U88,'points lookup'!$O$2:$P$12,2,FALSE))),"",IF(ISNUMBER(U88),U88,VLOOKUP(U88,'points lookup'!$O$2:$P$12,2,FALSE)))</f>
        <v/>
      </c>
      <c r="Y88" s="1" t="str">
        <f t="shared" si="31"/>
        <v/>
      </c>
      <c r="Z88" s="7" t="str">
        <f t="shared" si="26"/>
        <v/>
      </c>
      <c r="AA88" s="2" t="str">
        <f t="shared" si="27"/>
        <v/>
      </c>
      <c r="AB88" s="79" t="str">
        <f>IF(ISERROR(VLOOKUP($O88,'points lookup'!$T$3:$X$26,3,FALSE)),"",VLOOKUP($O88,'points lookup'!$T$3:$X$26,3,FALSE))</f>
        <v/>
      </c>
      <c r="AC88" s="79" t="str">
        <f>IF(ISERROR(VLOOKUP($O88,'points lookup'!$T$3:$X$26,4,FALSE)),"",VLOOKUP($O88,'points lookup'!$T$3:$X$26,4,FALSE))</f>
        <v/>
      </c>
      <c r="AD88" s="79" t="str">
        <f>IF(ISERROR(VLOOKUP($O88,'points lookup'!$T$3:$X$26,5,FALSE)),"",VLOOKUP($O88,'points lookup'!$T$3:$X$26,5,FALSE))</f>
        <v/>
      </c>
      <c r="AE88" s="82" t="str">
        <f t="shared" si="32"/>
        <v/>
      </c>
      <c r="AF88" s="79" t="str">
        <f t="shared" si="28"/>
        <v/>
      </c>
      <c r="AG88" s="83" t="str">
        <f t="shared" si="29"/>
        <v/>
      </c>
      <c r="AH88" s="132" t="str">
        <f t="shared" si="33"/>
        <v/>
      </c>
      <c r="AI88" s="48" t="str">
        <f t="shared" si="34"/>
        <v/>
      </c>
      <c r="AJ88" s="48" t="str">
        <f t="shared" si="35"/>
        <v/>
      </c>
      <c r="AK88" s="49" t="str">
        <f t="shared" si="36"/>
        <v/>
      </c>
      <c r="AL88" s="47" t="str">
        <f t="shared" si="37"/>
        <v/>
      </c>
      <c r="AM88" s="48" t="str">
        <f t="shared" si="38"/>
        <v/>
      </c>
      <c r="AN88" s="48" t="str">
        <f t="shared" si="39"/>
        <v/>
      </c>
      <c r="AO88" s="49" t="str">
        <f t="shared" si="40"/>
        <v/>
      </c>
      <c r="AP88" s="47" t="str">
        <f t="shared" si="41"/>
        <v/>
      </c>
      <c r="AQ88" s="48" t="str">
        <f t="shared" si="42"/>
        <v/>
      </c>
      <c r="AR88" s="48" t="str">
        <f t="shared" si="43"/>
        <v/>
      </c>
      <c r="AS88" s="49" t="str">
        <f t="shared" si="44"/>
        <v/>
      </c>
      <c r="AT88" s="47" t="str">
        <f t="shared" si="45"/>
        <v/>
      </c>
      <c r="AU88" s="48" t="str">
        <f t="shared" si="46"/>
        <v/>
      </c>
      <c r="AV88" s="48" t="str">
        <f t="shared" si="47"/>
        <v/>
      </c>
      <c r="AW88" s="96" t="str">
        <f t="shared" si="48"/>
        <v/>
      </c>
    </row>
    <row r="89" spans="1:49" ht="14.25" customHeight="1" x14ac:dyDescent="0.25">
      <c r="A89" s="94"/>
      <c r="B89" s="10"/>
      <c r="C89" s="15"/>
      <c r="D89" s="15"/>
      <c r="E89" s="15"/>
      <c r="F89" s="15"/>
      <c r="G89" s="20"/>
      <c r="H89" s="21"/>
      <c r="I89" s="25"/>
      <c r="J89" s="28" t="str">
        <f>IF(ISERROR(VLOOKUP(G89,'points lookup'!$K$2:$L$16,2,FALSE)),"",VLOOKUP(G89,'points lookup'!$K$2:$L$16,2,FALSE))</f>
        <v/>
      </c>
      <c r="K89" s="29" t="str">
        <f>IF(ISERROR(VLOOKUP(H89,'points lookup'!$K$2:$L$16,2,FALSE)),"",VLOOKUP(H89,'points lookup'!$K$2:$L$16,2,FALSE))</f>
        <v/>
      </c>
      <c r="L89" s="29" t="str">
        <f>IF(ISERROR(VLOOKUP(I89,'points lookup'!$K$2:$L$16,2,FALSE)),"",VLOOKUP(I89,'points lookup'!$K$2:$L$16,2,FALSE))</f>
        <v/>
      </c>
      <c r="M89" s="30" t="str">
        <f t="shared" si="30"/>
        <v/>
      </c>
      <c r="N89" s="57" t="str">
        <f>IF(ISERROR(LOOKUP(M89,'points lookup'!$Q$2:$R$4)),"",LOOKUP(M89,'points lookup'!$Q$2:$R$4))</f>
        <v/>
      </c>
      <c r="O89" s="56" t="str">
        <f>IF(ISERROR(LOOKUP(M89,'points lookup'!$C$3:$D$26)),"",LOOKUP(M89,'points lookup'!$C$3:$D$26))</f>
        <v/>
      </c>
      <c r="P89" s="12" t="str">
        <f>IF(ISERROR(VLOOKUP($O89,'points lookup'!$D$3:$H$22,3,FALSE)),"",VLOOKUP($O89,'points lookup'!$D$3:$H$22,3,FALSE))</f>
        <v/>
      </c>
      <c r="Q89" s="13" t="str">
        <f>IF(ISERROR(VLOOKUP($O89,'points lookup'!$D$3:$H$22,4,FALSE)),"",VLOOKUP($O89,'points lookup'!$D$3:$H$22,4,FALSE))</f>
        <v/>
      </c>
      <c r="R89" s="122" t="str">
        <f>IF(ISERROR(VLOOKUP($O89,'points lookup'!$D$3:$H$22,5,FALSE)),"",VLOOKUP($O89,'points lookup'!$D$3:$H$22,5,FALSE))</f>
        <v/>
      </c>
      <c r="S89" s="62"/>
      <c r="T89" s="63"/>
      <c r="U89" s="64"/>
      <c r="V89" s="1" t="str">
        <f>IF(ISERROR(IF(ISNUMBER(S89),S89,VLOOKUP(S89,'points lookup'!$O$2:$P$12,2,FALSE))),"",IF(ISNUMBER(S89),S89,VLOOKUP(S89,'points lookup'!$O$2:$P$12,2,FALSE)))</f>
        <v/>
      </c>
      <c r="W89" s="7" t="str">
        <f>IF(ISERROR(IF(ISNUMBER(T89),T89,VLOOKUP(T89,'points lookup'!$O$2:$P$12,2,FALSE))),"",IF(ISNUMBER(T89),T89,VLOOKUP(T89,'points lookup'!$O$2:$P$12,2,FALSE)))</f>
        <v/>
      </c>
      <c r="X89" s="2" t="str">
        <f>IF(ISERROR(IF(ISNUMBER(U89),U89,VLOOKUP(U89,'points lookup'!$O$2:$P$12,2,FALSE))),"",IF(ISNUMBER(U89),U89,VLOOKUP(U89,'points lookup'!$O$2:$P$12,2,FALSE)))</f>
        <v/>
      </c>
      <c r="Y89" s="1" t="str">
        <f t="shared" si="31"/>
        <v/>
      </c>
      <c r="Z89" s="7" t="str">
        <f t="shared" si="26"/>
        <v/>
      </c>
      <c r="AA89" s="2" t="str">
        <f t="shared" si="27"/>
        <v/>
      </c>
      <c r="AB89" s="79" t="str">
        <f>IF(ISERROR(VLOOKUP($O89,'points lookup'!$T$3:$X$26,3,FALSE)),"",VLOOKUP($O89,'points lookup'!$T$3:$X$26,3,FALSE))</f>
        <v/>
      </c>
      <c r="AC89" s="79" t="str">
        <f>IF(ISERROR(VLOOKUP($O89,'points lookup'!$T$3:$X$26,4,FALSE)),"",VLOOKUP($O89,'points lookup'!$T$3:$X$26,4,FALSE))</f>
        <v/>
      </c>
      <c r="AD89" s="79" t="str">
        <f>IF(ISERROR(VLOOKUP($O89,'points lookup'!$T$3:$X$26,5,FALSE)),"",VLOOKUP($O89,'points lookup'!$T$3:$X$26,5,FALSE))</f>
        <v/>
      </c>
      <c r="AE89" s="82" t="str">
        <f t="shared" si="32"/>
        <v/>
      </c>
      <c r="AF89" s="79" t="str">
        <f t="shared" si="28"/>
        <v/>
      </c>
      <c r="AG89" s="83" t="str">
        <f t="shared" si="29"/>
        <v/>
      </c>
      <c r="AH89" s="132" t="str">
        <f t="shared" si="33"/>
        <v/>
      </c>
      <c r="AI89" s="48" t="str">
        <f t="shared" si="34"/>
        <v/>
      </c>
      <c r="AJ89" s="48" t="str">
        <f t="shared" si="35"/>
        <v/>
      </c>
      <c r="AK89" s="49" t="str">
        <f t="shared" si="36"/>
        <v/>
      </c>
      <c r="AL89" s="47" t="str">
        <f t="shared" si="37"/>
        <v/>
      </c>
      <c r="AM89" s="48" t="str">
        <f t="shared" si="38"/>
        <v/>
      </c>
      <c r="AN89" s="48" t="str">
        <f t="shared" si="39"/>
        <v/>
      </c>
      <c r="AO89" s="49" t="str">
        <f t="shared" si="40"/>
        <v/>
      </c>
      <c r="AP89" s="47" t="str">
        <f t="shared" si="41"/>
        <v/>
      </c>
      <c r="AQ89" s="48" t="str">
        <f t="shared" si="42"/>
        <v/>
      </c>
      <c r="AR89" s="48" t="str">
        <f t="shared" si="43"/>
        <v/>
      </c>
      <c r="AS89" s="49" t="str">
        <f t="shared" si="44"/>
        <v/>
      </c>
      <c r="AT89" s="47" t="str">
        <f t="shared" si="45"/>
        <v/>
      </c>
      <c r="AU89" s="48" t="str">
        <f t="shared" si="46"/>
        <v/>
      </c>
      <c r="AV89" s="48" t="str">
        <f t="shared" si="47"/>
        <v/>
      </c>
      <c r="AW89" s="96" t="str">
        <f t="shared" si="48"/>
        <v/>
      </c>
    </row>
    <row r="90" spans="1:49" ht="14.25" customHeight="1" x14ac:dyDescent="0.25">
      <c r="A90" s="94"/>
      <c r="B90" s="14"/>
      <c r="C90" s="15"/>
      <c r="D90" s="15"/>
      <c r="E90" s="15"/>
      <c r="F90" s="15"/>
      <c r="G90" s="20"/>
      <c r="H90" s="21"/>
      <c r="I90" s="25"/>
      <c r="J90" s="28" t="str">
        <f>IF(ISERROR(VLOOKUP(G90,'points lookup'!$K$2:$L$16,2,FALSE)),"",VLOOKUP(G90,'points lookup'!$K$2:$L$16,2,FALSE))</f>
        <v/>
      </c>
      <c r="K90" s="29" t="str">
        <f>IF(ISERROR(VLOOKUP(H90,'points lookup'!$K$2:$L$16,2,FALSE)),"",VLOOKUP(H90,'points lookup'!$K$2:$L$16,2,FALSE))</f>
        <v/>
      </c>
      <c r="L90" s="29" t="str">
        <f>IF(ISERROR(VLOOKUP(I90,'points lookup'!$K$2:$L$16,2,FALSE)),"",VLOOKUP(I90,'points lookup'!$K$2:$L$16,2,FALSE))</f>
        <v/>
      </c>
      <c r="M90" s="30" t="str">
        <f t="shared" si="30"/>
        <v/>
      </c>
      <c r="N90" s="57" t="str">
        <f>IF(ISERROR(LOOKUP(M90,'points lookup'!$Q$2:$R$4)),"",LOOKUP(M90,'points lookup'!$Q$2:$R$4))</f>
        <v/>
      </c>
      <c r="O90" s="56" t="str">
        <f>IF(ISERROR(LOOKUP(M90,'points lookup'!$C$3:$D$26)),"",LOOKUP(M90,'points lookup'!$C$3:$D$26))</f>
        <v/>
      </c>
      <c r="P90" s="12" t="str">
        <f>IF(ISERROR(VLOOKUP($O90,'points lookup'!$D$3:$H$22,3,FALSE)),"",VLOOKUP($O90,'points lookup'!$D$3:$H$22,3,FALSE))</f>
        <v/>
      </c>
      <c r="Q90" s="13" t="str">
        <f>IF(ISERROR(VLOOKUP($O90,'points lookup'!$D$3:$H$22,4,FALSE)),"",VLOOKUP($O90,'points lookup'!$D$3:$H$22,4,FALSE))</f>
        <v/>
      </c>
      <c r="R90" s="122" t="str">
        <f>IF(ISERROR(VLOOKUP($O90,'points lookup'!$D$3:$H$22,5,FALSE)),"",VLOOKUP($O90,'points lookup'!$D$3:$H$22,5,FALSE))</f>
        <v/>
      </c>
      <c r="S90" s="62"/>
      <c r="T90" s="63"/>
      <c r="U90" s="64"/>
      <c r="V90" s="1" t="str">
        <f>IF(ISERROR(IF(ISNUMBER(S90),S90,VLOOKUP(S90,'points lookup'!$O$2:$P$12,2,FALSE))),"",IF(ISNUMBER(S90),S90,VLOOKUP(S90,'points lookup'!$O$2:$P$12,2,FALSE)))</f>
        <v/>
      </c>
      <c r="W90" s="7" t="str">
        <f>IF(ISERROR(IF(ISNUMBER(T90),T90,VLOOKUP(T90,'points lookup'!$O$2:$P$12,2,FALSE))),"",IF(ISNUMBER(T90),T90,VLOOKUP(T90,'points lookup'!$O$2:$P$12,2,FALSE)))</f>
        <v/>
      </c>
      <c r="X90" s="2" t="str">
        <f>IF(ISERROR(IF(ISNUMBER(U90),U90,VLOOKUP(U90,'points lookup'!$O$2:$P$12,2,FALSE))),"",IF(ISNUMBER(U90),U90,VLOOKUP(U90,'points lookup'!$O$2:$P$12,2,FALSE)))</f>
        <v/>
      </c>
      <c r="Y90" s="1" t="str">
        <f t="shared" si="31"/>
        <v/>
      </c>
      <c r="Z90" s="7" t="str">
        <f t="shared" si="26"/>
        <v/>
      </c>
      <c r="AA90" s="2" t="str">
        <f t="shared" si="27"/>
        <v/>
      </c>
      <c r="AB90" s="79" t="str">
        <f>IF(ISERROR(VLOOKUP($O90,'points lookup'!$T$3:$X$26,3,FALSE)),"",VLOOKUP($O90,'points lookup'!$T$3:$X$26,3,FALSE))</f>
        <v/>
      </c>
      <c r="AC90" s="79" t="str">
        <f>IF(ISERROR(VLOOKUP($O90,'points lookup'!$T$3:$X$26,4,FALSE)),"",VLOOKUP($O90,'points lookup'!$T$3:$X$26,4,FALSE))</f>
        <v/>
      </c>
      <c r="AD90" s="79" t="str">
        <f>IF(ISERROR(VLOOKUP($O90,'points lookup'!$T$3:$X$26,5,FALSE)),"",VLOOKUP($O90,'points lookup'!$T$3:$X$26,5,FALSE))</f>
        <v/>
      </c>
      <c r="AE90" s="82" t="str">
        <f t="shared" si="32"/>
        <v/>
      </c>
      <c r="AF90" s="79" t="str">
        <f t="shared" si="28"/>
        <v/>
      </c>
      <c r="AG90" s="83" t="str">
        <f t="shared" si="29"/>
        <v/>
      </c>
      <c r="AH90" s="132" t="str">
        <f t="shared" si="33"/>
        <v/>
      </c>
      <c r="AI90" s="48" t="str">
        <f t="shared" si="34"/>
        <v/>
      </c>
      <c r="AJ90" s="48" t="str">
        <f t="shared" si="35"/>
        <v/>
      </c>
      <c r="AK90" s="49" t="str">
        <f t="shared" si="36"/>
        <v/>
      </c>
      <c r="AL90" s="47" t="str">
        <f t="shared" si="37"/>
        <v/>
      </c>
      <c r="AM90" s="48" t="str">
        <f t="shared" si="38"/>
        <v/>
      </c>
      <c r="AN90" s="48" t="str">
        <f t="shared" si="39"/>
        <v/>
      </c>
      <c r="AO90" s="49" t="str">
        <f t="shared" si="40"/>
        <v/>
      </c>
      <c r="AP90" s="47" t="str">
        <f t="shared" si="41"/>
        <v/>
      </c>
      <c r="AQ90" s="48" t="str">
        <f t="shared" si="42"/>
        <v/>
      </c>
      <c r="AR90" s="48" t="str">
        <f t="shared" si="43"/>
        <v/>
      </c>
      <c r="AS90" s="49" t="str">
        <f t="shared" si="44"/>
        <v/>
      </c>
      <c r="AT90" s="47" t="str">
        <f t="shared" si="45"/>
        <v/>
      </c>
      <c r="AU90" s="48" t="str">
        <f t="shared" si="46"/>
        <v/>
      </c>
      <c r="AV90" s="48" t="str">
        <f t="shared" si="47"/>
        <v/>
      </c>
      <c r="AW90" s="96" t="str">
        <f t="shared" si="48"/>
        <v/>
      </c>
    </row>
    <row r="91" spans="1:49" ht="14.25" customHeight="1" x14ac:dyDescent="0.25">
      <c r="A91" s="94"/>
      <c r="B91" s="10"/>
      <c r="C91" s="15"/>
      <c r="D91" s="15"/>
      <c r="E91" s="15"/>
      <c r="F91" s="15"/>
      <c r="G91" s="20"/>
      <c r="H91" s="21"/>
      <c r="I91" s="25"/>
      <c r="J91" s="28" t="str">
        <f>IF(ISERROR(VLOOKUP(G91,'points lookup'!$K$2:$L$16,2,FALSE)),"",VLOOKUP(G91,'points lookup'!$K$2:$L$16,2,FALSE))</f>
        <v/>
      </c>
      <c r="K91" s="29" t="str">
        <f>IF(ISERROR(VLOOKUP(H91,'points lookup'!$K$2:$L$16,2,FALSE)),"",VLOOKUP(H91,'points lookup'!$K$2:$L$16,2,FALSE))</f>
        <v/>
      </c>
      <c r="L91" s="29" t="str">
        <f>IF(ISERROR(VLOOKUP(I91,'points lookup'!$K$2:$L$16,2,FALSE)),"",VLOOKUP(I91,'points lookup'!$K$2:$L$16,2,FALSE))</f>
        <v/>
      </c>
      <c r="M91" s="30" t="str">
        <f t="shared" si="30"/>
        <v/>
      </c>
      <c r="N91" s="57" t="str">
        <f>IF(ISERROR(LOOKUP(M91,'points lookup'!$Q$2:$R$4)),"",LOOKUP(M91,'points lookup'!$Q$2:$R$4))</f>
        <v/>
      </c>
      <c r="O91" s="56" t="str">
        <f>IF(ISERROR(LOOKUP(M91,'points lookup'!$C$3:$D$26)),"",LOOKUP(M91,'points lookup'!$C$3:$D$26))</f>
        <v/>
      </c>
      <c r="P91" s="12" t="str">
        <f>IF(ISERROR(VLOOKUP($O91,'points lookup'!$D$3:$H$22,3,FALSE)),"",VLOOKUP($O91,'points lookup'!$D$3:$H$22,3,FALSE))</f>
        <v/>
      </c>
      <c r="Q91" s="13" t="str">
        <f>IF(ISERROR(VLOOKUP($O91,'points lookup'!$D$3:$H$22,4,FALSE)),"",VLOOKUP($O91,'points lookup'!$D$3:$H$22,4,FALSE))</f>
        <v/>
      </c>
      <c r="R91" s="122" t="str">
        <f>IF(ISERROR(VLOOKUP($O91,'points lookup'!$D$3:$H$22,5,FALSE)),"",VLOOKUP($O91,'points lookup'!$D$3:$H$22,5,FALSE))</f>
        <v/>
      </c>
      <c r="S91" s="62"/>
      <c r="T91" s="63"/>
      <c r="U91" s="64"/>
      <c r="V91" s="1" t="str">
        <f>IF(ISERROR(IF(ISNUMBER(S91),S91,VLOOKUP(S91,'points lookup'!$O$2:$P$12,2,FALSE))),"",IF(ISNUMBER(S91),S91,VLOOKUP(S91,'points lookup'!$O$2:$P$12,2,FALSE)))</f>
        <v/>
      </c>
      <c r="W91" s="7" t="str">
        <f>IF(ISERROR(IF(ISNUMBER(T91),T91,VLOOKUP(T91,'points lookup'!$O$2:$P$12,2,FALSE))),"",IF(ISNUMBER(T91),T91,VLOOKUP(T91,'points lookup'!$O$2:$P$12,2,FALSE)))</f>
        <v/>
      </c>
      <c r="X91" s="2" t="str">
        <f>IF(ISERROR(IF(ISNUMBER(U91),U91,VLOOKUP(U91,'points lookup'!$O$2:$P$12,2,FALSE))),"",IF(ISNUMBER(U91),U91,VLOOKUP(U91,'points lookup'!$O$2:$P$12,2,FALSE)))</f>
        <v/>
      </c>
      <c r="Y91" s="1" t="str">
        <f t="shared" si="31"/>
        <v/>
      </c>
      <c r="Z91" s="7" t="str">
        <f t="shared" si="26"/>
        <v/>
      </c>
      <c r="AA91" s="2" t="str">
        <f t="shared" si="27"/>
        <v/>
      </c>
      <c r="AB91" s="79" t="str">
        <f>IF(ISERROR(VLOOKUP($O91,'points lookup'!$T$3:$X$26,3,FALSE)),"",VLOOKUP($O91,'points lookup'!$T$3:$X$26,3,FALSE))</f>
        <v/>
      </c>
      <c r="AC91" s="79" t="str">
        <f>IF(ISERROR(VLOOKUP($O91,'points lookup'!$T$3:$X$26,4,FALSE)),"",VLOOKUP($O91,'points lookup'!$T$3:$X$26,4,FALSE))</f>
        <v/>
      </c>
      <c r="AD91" s="79" t="str">
        <f>IF(ISERROR(VLOOKUP($O91,'points lookup'!$T$3:$X$26,5,FALSE)),"",VLOOKUP($O91,'points lookup'!$T$3:$X$26,5,FALSE))</f>
        <v/>
      </c>
      <c r="AE91" s="82" t="str">
        <f t="shared" si="32"/>
        <v/>
      </c>
      <c r="AF91" s="79" t="str">
        <f t="shared" si="28"/>
        <v/>
      </c>
      <c r="AG91" s="83" t="str">
        <f t="shared" si="29"/>
        <v/>
      </c>
      <c r="AH91" s="132" t="str">
        <f t="shared" si="33"/>
        <v/>
      </c>
      <c r="AI91" s="48" t="str">
        <f t="shared" si="34"/>
        <v/>
      </c>
      <c r="AJ91" s="48" t="str">
        <f t="shared" si="35"/>
        <v/>
      </c>
      <c r="AK91" s="49" t="str">
        <f t="shared" si="36"/>
        <v/>
      </c>
      <c r="AL91" s="47" t="str">
        <f t="shared" si="37"/>
        <v/>
      </c>
      <c r="AM91" s="48" t="str">
        <f t="shared" si="38"/>
        <v/>
      </c>
      <c r="AN91" s="48" t="str">
        <f t="shared" si="39"/>
        <v/>
      </c>
      <c r="AO91" s="49" t="str">
        <f t="shared" si="40"/>
        <v/>
      </c>
      <c r="AP91" s="47" t="str">
        <f t="shared" si="41"/>
        <v/>
      </c>
      <c r="AQ91" s="48" t="str">
        <f t="shared" si="42"/>
        <v/>
      </c>
      <c r="AR91" s="48" t="str">
        <f t="shared" si="43"/>
        <v/>
      </c>
      <c r="AS91" s="49" t="str">
        <f t="shared" si="44"/>
        <v/>
      </c>
      <c r="AT91" s="47" t="str">
        <f t="shared" si="45"/>
        <v/>
      </c>
      <c r="AU91" s="48" t="str">
        <f t="shared" si="46"/>
        <v/>
      </c>
      <c r="AV91" s="48" t="str">
        <f t="shared" si="47"/>
        <v/>
      </c>
      <c r="AW91" s="96" t="str">
        <f t="shared" si="48"/>
        <v/>
      </c>
    </row>
    <row r="92" spans="1:49" ht="14.25" customHeight="1" x14ac:dyDescent="0.25">
      <c r="A92" s="94"/>
      <c r="B92" s="14"/>
      <c r="C92" s="15"/>
      <c r="D92" s="15"/>
      <c r="E92" s="15"/>
      <c r="F92" s="15"/>
      <c r="G92" s="20"/>
      <c r="H92" s="21"/>
      <c r="I92" s="25"/>
      <c r="J92" s="28" t="str">
        <f>IF(ISERROR(VLOOKUP(G92,'points lookup'!$K$2:$L$16,2,FALSE)),"",VLOOKUP(G92,'points lookup'!$K$2:$L$16,2,FALSE))</f>
        <v/>
      </c>
      <c r="K92" s="29" t="str">
        <f>IF(ISERROR(VLOOKUP(H92,'points lookup'!$K$2:$L$16,2,FALSE)),"",VLOOKUP(H92,'points lookup'!$K$2:$L$16,2,FALSE))</f>
        <v/>
      </c>
      <c r="L92" s="29" t="str">
        <f>IF(ISERROR(VLOOKUP(I92,'points lookup'!$K$2:$L$16,2,FALSE)),"",VLOOKUP(I92,'points lookup'!$K$2:$L$16,2,FALSE))</f>
        <v/>
      </c>
      <c r="M92" s="30" t="str">
        <f t="shared" si="30"/>
        <v/>
      </c>
      <c r="N92" s="57" t="str">
        <f>IF(ISERROR(LOOKUP(M92,'points lookup'!$Q$2:$R$4)),"",LOOKUP(M92,'points lookup'!$Q$2:$R$4))</f>
        <v/>
      </c>
      <c r="O92" s="56" t="str">
        <f>IF(ISERROR(LOOKUP(M92,'points lookup'!$C$3:$D$26)),"",LOOKUP(M92,'points lookup'!$C$3:$D$26))</f>
        <v/>
      </c>
      <c r="P92" s="12" t="str">
        <f>IF(ISERROR(VLOOKUP($O92,'points lookup'!$D$3:$H$22,3,FALSE)),"",VLOOKUP($O92,'points lookup'!$D$3:$H$22,3,FALSE))</f>
        <v/>
      </c>
      <c r="Q92" s="13" t="str">
        <f>IF(ISERROR(VLOOKUP($O92,'points lookup'!$D$3:$H$22,4,FALSE)),"",VLOOKUP($O92,'points lookup'!$D$3:$H$22,4,FALSE))</f>
        <v/>
      </c>
      <c r="R92" s="122" t="str">
        <f>IF(ISERROR(VLOOKUP($O92,'points lookup'!$D$3:$H$22,5,FALSE)),"",VLOOKUP($O92,'points lookup'!$D$3:$H$22,5,FALSE))</f>
        <v/>
      </c>
      <c r="S92" s="62"/>
      <c r="T92" s="63"/>
      <c r="U92" s="64"/>
      <c r="V92" s="1" t="str">
        <f>IF(ISERROR(IF(ISNUMBER(S92),S92,VLOOKUP(S92,'points lookup'!$O$2:$P$12,2,FALSE))),"",IF(ISNUMBER(S92),S92,VLOOKUP(S92,'points lookup'!$O$2:$P$12,2,FALSE)))</f>
        <v/>
      </c>
      <c r="W92" s="7" t="str">
        <f>IF(ISERROR(IF(ISNUMBER(T92),T92,VLOOKUP(T92,'points lookup'!$O$2:$P$12,2,FALSE))),"",IF(ISNUMBER(T92),T92,VLOOKUP(T92,'points lookup'!$O$2:$P$12,2,FALSE)))</f>
        <v/>
      </c>
      <c r="X92" s="2" t="str">
        <f>IF(ISERROR(IF(ISNUMBER(U92),U92,VLOOKUP(U92,'points lookup'!$O$2:$P$12,2,FALSE))),"",IF(ISNUMBER(U92),U92,VLOOKUP(U92,'points lookup'!$O$2:$P$12,2,FALSE)))</f>
        <v/>
      </c>
      <c r="Y92" s="1" t="str">
        <f t="shared" si="31"/>
        <v/>
      </c>
      <c r="Z92" s="7" t="str">
        <f t="shared" si="26"/>
        <v/>
      </c>
      <c r="AA92" s="2" t="str">
        <f t="shared" si="27"/>
        <v/>
      </c>
      <c r="AB92" s="79" t="str">
        <f>IF(ISERROR(VLOOKUP($O92,'points lookup'!$T$3:$X$26,3,FALSE)),"",VLOOKUP($O92,'points lookup'!$T$3:$X$26,3,FALSE))</f>
        <v/>
      </c>
      <c r="AC92" s="79" t="str">
        <f>IF(ISERROR(VLOOKUP($O92,'points lookup'!$T$3:$X$26,4,FALSE)),"",VLOOKUP($O92,'points lookup'!$T$3:$X$26,4,FALSE))</f>
        <v/>
      </c>
      <c r="AD92" s="79" t="str">
        <f>IF(ISERROR(VLOOKUP($O92,'points lookup'!$T$3:$X$26,5,FALSE)),"",VLOOKUP($O92,'points lookup'!$T$3:$X$26,5,FALSE))</f>
        <v/>
      </c>
      <c r="AE92" s="82" t="str">
        <f t="shared" si="32"/>
        <v/>
      </c>
      <c r="AF92" s="79" t="str">
        <f t="shared" si="28"/>
        <v/>
      </c>
      <c r="AG92" s="83" t="str">
        <f t="shared" si="29"/>
        <v/>
      </c>
      <c r="AH92" s="132" t="str">
        <f t="shared" si="33"/>
        <v/>
      </c>
      <c r="AI92" s="48" t="str">
        <f t="shared" si="34"/>
        <v/>
      </c>
      <c r="AJ92" s="48" t="str">
        <f t="shared" si="35"/>
        <v/>
      </c>
      <c r="AK92" s="49" t="str">
        <f t="shared" si="36"/>
        <v/>
      </c>
      <c r="AL92" s="47" t="str">
        <f t="shared" si="37"/>
        <v/>
      </c>
      <c r="AM92" s="48" t="str">
        <f t="shared" si="38"/>
        <v/>
      </c>
      <c r="AN92" s="48" t="str">
        <f t="shared" si="39"/>
        <v/>
      </c>
      <c r="AO92" s="49" t="str">
        <f t="shared" si="40"/>
        <v/>
      </c>
      <c r="AP92" s="47" t="str">
        <f t="shared" si="41"/>
        <v/>
      </c>
      <c r="AQ92" s="48" t="str">
        <f t="shared" si="42"/>
        <v/>
      </c>
      <c r="AR92" s="48" t="str">
        <f t="shared" si="43"/>
        <v/>
      </c>
      <c r="AS92" s="49" t="str">
        <f t="shared" si="44"/>
        <v/>
      </c>
      <c r="AT92" s="47" t="str">
        <f t="shared" si="45"/>
        <v/>
      </c>
      <c r="AU92" s="48" t="str">
        <f t="shared" si="46"/>
        <v/>
      </c>
      <c r="AV92" s="48" t="str">
        <f t="shared" si="47"/>
        <v/>
      </c>
      <c r="AW92" s="96" t="str">
        <f t="shared" si="48"/>
        <v/>
      </c>
    </row>
    <row r="93" spans="1:49" ht="14.25" customHeight="1" x14ac:dyDescent="0.25">
      <c r="A93" s="94"/>
      <c r="B93" s="10"/>
      <c r="C93" s="15"/>
      <c r="D93" s="15"/>
      <c r="E93" s="15"/>
      <c r="F93" s="15"/>
      <c r="G93" s="20"/>
      <c r="H93" s="21"/>
      <c r="I93" s="25"/>
      <c r="J93" s="28" t="str">
        <f>IF(ISERROR(VLOOKUP(G93,'points lookup'!$K$2:$L$16,2,FALSE)),"",VLOOKUP(G93,'points lookup'!$K$2:$L$16,2,FALSE))</f>
        <v/>
      </c>
      <c r="K93" s="29" t="str">
        <f>IF(ISERROR(VLOOKUP(H93,'points lookup'!$K$2:$L$16,2,FALSE)),"",VLOOKUP(H93,'points lookup'!$K$2:$L$16,2,FALSE))</f>
        <v/>
      </c>
      <c r="L93" s="29" t="str">
        <f>IF(ISERROR(VLOOKUP(I93,'points lookup'!$K$2:$L$16,2,FALSE)),"",VLOOKUP(I93,'points lookup'!$K$2:$L$16,2,FALSE))</f>
        <v/>
      </c>
      <c r="M93" s="30" t="str">
        <f t="shared" si="30"/>
        <v/>
      </c>
      <c r="N93" s="57" t="str">
        <f>IF(ISERROR(LOOKUP(M93,'points lookup'!$Q$2:$R$4)),"",LOOKUP(M93,'points lookup'!$Q$2:$R$4))</f>
        <v/>
      </c>
      <c r="O93" s="56" t="str">
        <f>IF(ISERROR(LOOKUP(M93,'points lookup'!$C$3:$D$26)),"",LOOKUP(M93,'points lookup'!$C$3:$D$26))</f>
        <v/>
      </c>
      <c r="P93" s="12" t="str">
        <f>IF(ISERROR(VLOOKUP($O93,'points lookup'!$D$3:$H$22,3,FALSE)),"",VLOOKUP($O93,'points lookup'!$D$3:$H$22,3,FALSE))</f>
        <v/>
      </c>
      <c r="Q93" s="13" t="str">
        <f>IF(ISERROR(VLOOKUP($O93,'points lookup'!$D$3:$H$22,4,FALSE)),"",VLOOKUP($O93,'points lookup'!$D$3:$H$22,4,FALSE))</f>
        <v/>
      </c>
      <c r="R93" s="122" t="str">
        <f>IF(ISERROR(VLOOKUP($O93,'points lookup'!$D$3:$H$22,5,FALSE)),"",VLOOKUP($O93,'points lookup'!$D$3:$H$22,5,FALSE))</f>
        <v/>
      </c>
      <c r="S93" s="62"/>
      <c r="T93" s="63"/>
      <c r="U93" s="64"/>
      <c r="V93" s="1" t="str">
        <f>IF(ISERROR(IF(ISNUMBER(S93),S93,VLOOKUP(S93,'points lookup'!$O$2:$P$12,2,FALSE))),"",IF(ISNUMBER(S93),S93,VLOOKUP(S93,'points lookup'!$O$2:$P$12,2,FALSE)))</f>
        <v/>
      </c>
      <c r="W93" s="7" t="str">
        <f>IF(ISERROR(IF(ISNUMBER(T93),T93,VLOOKUP(T93,'points lookup'!$O$2:$P$12,2,FALSE))),"",IF(ISNUMBER(T93),T93,VLOOKUP(T93,'points lookup'!$O$2:$P$12,2,FALSE)))</f>
        <v/>
      </c>
      <c r="X93" s="2" t="str">
        <f>IF(ISERROR(IF(ISNUMBER(U93),U93,VLOOKUP(U93,'points lookup'!$O$2:$P$12,2,FALSE))),"",IF(ISNUMBER(U93),U93,VLOOKUP(U93,'points lookup'!$O$2:$P$12,2,FALSE)))</f>
        <v/>
      </c>
      <c r="Y93" s="1" t="str">
        <f t="shared" si="31"/>
        <v/>
      </c>
      <c r="Z93" s="7" t="str">
        <f t="shared" si="26"/>
        <v/>
      </c>
      <c r="AA93" s="2" t="str">
        <f t="shared" si="27"/>
        <v/>
      </c>
      <c r="AB93" s="79" t="str">
        <f>IF(ISERROR(VLOOKUP($O93,'points lookup'!$T$3:$X$26,3,FALSE)),"",VLOOKUP($O93,'points lookup'!$T$3:$X$26,3,FALSE))</f>
        <v/>
      </c>
      <c r="AC93" s="79" t="str">
        <f>IF(ISERROR(VLOOKUP($O93,'points lookup'!$T$3:$X$26,4,FALSE)),"",VLOOKUP($O93,'points lookup'!$T$3:$X$26,4,FALSE))</f>
        <v/>
      </c>
      <c r="AD93" s="79" t="str">
        <f>IF(ISERROR(VLOOKUP($O93,'points lookup'!$T$3:$X$26,5,FALSE)),"",VLOOKUP($O93,'points lookup'!$T$3:$X$26,5,FALSE))</f>
        <v/>
      </c>
      <c r="AE93" s="82" t="str">
        <f t="shared" si="32"/>
        <v/>
      </c>
      <c r="AF93" s="79" t="str">
        <f t="shared" si="28"/>
        <v/>
      </c>
      <c r="AG93" s="83" t="str">
        <f t="shared" si="29"/>
        <v/>
      </c>
      <c r="AH93" s="132" t="str">
        <f t="shared" si="33"/>
        <v/>
      </c>
      <c r="AI93" s="48" t="str">
        <f t="shared" si="34"/>
        <v/>
      </c>
      <c r="AJ93" s="48" t="str">
        <f t="shared" si="35"/>
        <v/>
      </c>
      <c r="AK93" s="49" t="str">
        <f t="shared" si="36"/>
        <v/>
      </c>
      <c r="AL93" s="47" t="str">
        <f t="shared" si="37"/>
        <v/>
      </c>
      <c r="AM93" s="48" t="str">
        <f t="shared" si="38"/>
        <v/>
      </c>
      <c r="AN93" s="48" t="str">
        <f t="shared" si="39"/>
        <v/>
      </c>
      <c r="AO93" s="49" t="str">
        <f t="shared" si="40"/>
        <v/>
      </c>
      <c r="AP93" s="47" t="str">
        <f t="shared" si="41"/>
        <v/>
      </c>
      <c r="AQ93" s="48" t="str">
        <f t="shared" si="42"/>
        <v/>
      </c>
      <c r="AR93" s="48" t="str">
        <f t="shared" si="43"/>
        <v/>
      </c>
      <c r="AS93" s="49" t="str">
        <f t="shared" si="44"/>
        <v/>
      </c>
      <c r="AT93" s="47" t="str">
        <f t="shared" si="45"/>
        <v/>
      </c>
      <c r="AU93" s="48" t="str">
        <f t="shared" si="46"/>
        <v/>
      </c>
      <c r="AV93" s="48" t="str">
        <f t="shared" si="47"/>
        <v/>
      </c>
      <c r="AW93" s="96" t="str">
        <f t="shared" si="48"/>
        <v/>
      </c>
    </row>
    <row r="94" spans="1:49" ht="14.25" customHeight="1" x14ac:dyDescent="0.25">
      <c r="A94" s="94"/>
      <c r="B94" s="14"/>
      <c r="C94" s="15"/>
      <c r="D94" s="15"/>
      <c r="E94" s="15"/>
      <c r="F94" s="15"/>
      <c r="G94" s="20"/>
      <c r="H94" s="21"/>
      <c r="I94" s="25"/>
      <c r="J94" s="28" t="str">
        <f>IF(ISERROR(VLOOKUP(G94,'points lookup'!$K$2:$L$16,2,FALSE)),"",VLOOKUP(G94,'points lookup'!$K$2:$L$16,2,FALSE))</f>
        <v/>
      </c>
      <c r="K94" s="29" t="str">
        <f>IF(ISERROR(VLOOKUP(H94,'points lookup'!$K$2:$L$16,2,FALSE)),"",VLOOKUP(H94,'points lookup'!$K$2:$L$16,2,FALSE))</f>
        <v/>
      </c>
      <c r="L94" s="29" t="str">
        <f>IF(ISERROR(VLOOKUP(I94,'points lookup'!$K$2:$L$16,2,FALSE)),"",VLOOKUP(I94,'points lookup'!$K$2:$L$16,2,FALSE))</f>
        <v/>
      </c>
      <c r="M94" s="30" t="str">
        <f t="shared" si="30"/>
        <v/>
      </c>
      <c r="N94" s="57" t="str">
        <f>IF(ISERROR(LOOKUP(M94,'points lookup'!$Q$2:$R$4)),"",LOOKUP(M94,'points lookup'!$Q$2:$R$4))</f>
        <v/>
      </c>
      <c r="O94" s="56" t="str">
        <f>IF(ISERROR(LOOKUP(M94,'points lookup'!$C$3:$D$26)),"",LOOKUP(M94,'points lookup'!$C$3:$D$26))</f>
        <v/>
      </c>
      <c r="P94" s="12" t="str">
        <f>IF(ISERROR(VLOOKUP($O94,'points lookup'!$D$3:$H$22,3,FALSE)),"",VLOOKUP($O94,'points lookup'!$D$3:$H$22,3,FALSE))</f>
        <v/>
      </c>
      <c r="Q94" s="13" t="str">
        <f>IF(ISERROR(VLOOKUP($O94,'points lookup'!$D$3:$H$22,4,FALSE)),"",VLOOKUP($O94,'points lookup'!$D$3:$H$22,4,FALSE))</f>
        <v/>
      </c>
      <c r="R94" s="122" t="str">
        <f>IF(ISERROR(VLOOKUP($O94,'points lookup'!$D$3:$H$22,5,FALSE)),"",VLOOKUP($O94,'points lookup'!$D$3:$H$22,5,FALSE))</f>
        <v/>
      </c>
      <c r="S94" s="62"/>
      <c r="T94" s="63"/>
      <c r="U94" s="64"/>
      <c r="V94" s="1" t="str">
        <f>IF(ISERROR(IF(ISNUMBER(S94),S94,VLOOKUP(S94,'points lookup'!$O$2:$P$12,2,FALSE))),"",IF(ISNUMBER(S94),S94,VLOOKUP(S94,'points lookup'!$O$2:$P$12,2,FALSE)))</f>
        <v/>
      </c>
      <c r="W94" s="7" t="str">
        <f>IF(ISERROR(IF(ISNUMBER(T94),T94,VLOOKUP(T94,'points lookup'!$O$2:$P$12,2,FALSE))),"",IF(ISNUMBER(T94),T94,VLOOKUP(T94,'points lookup'!$O$2:$P$12,2,FALSE)))</f>
        <v/>
      </c>
      <c r="X94" s="2" t="str">
        <f>IF(ISERROR(IF(ISNUMBER(U94),U94,VLOOKUP(U94,'points lookup'!$O$2:$P$12,2,FALSE))),"",IF(ISNUMBER(U94),U94,VLOOKUP(U94,'points lookup'!$O$2:$P$12,2,FALSE)))</f>
        <v/>
      </c>
      <c r="Y94" s="1" t="str">
        <f t="shared" si="31"/>
        <v/>
      </c>
      <c r="Z94" s="7" t="str">
        <f t="shared" si="26"/>
        <v/>
      </c>
      <c r="AA94" s="2" t="str">
        <f t="shared" si="27"/>
        <v/>
      </c>
      <c r="AB94" s="79" t="str">
        <f>IF(ISERROR(VLOOKUP($O94,'points lookup'!$T$3:$X$26,3,FALSE)),"",VLOOKUP($O94,'points lookup'!$T$3:$X$26,3,FALSE))</f>
        <v/>
      </c>
      <c r="AC94" s="79" t="str">
        <f>IF(ISERROR(VLOOKUP($O94,'points lookup'!$T$3:$X$26,4,FALSE)),"",VLOOKUP($O94,'points lookup'!$T$3:$X$26,4,FALSE))</f>
        <v/>
      </c>
      <c r="AD94" s="79" t="str">
        <f>IF(ISERROR(VLOOKUP($O94,'points lookup'!$T$3:$X$26,5,FALSE)),"",VLOOKUP($O94,'points lookup'!$T$3:$X$26,5,FALSE))</f>
        <v/>
      </c>
      <c r="AE94" s="82" t="str">
        <f t="shared" si="32"/>
        <v/>
      </c>
      <c r="AF94" s="79" t="str">
        <f t="shared" si="28"/>
        <v/>
      </c>
      <c r="AG94" s="83" t="str">
        <f t="shared" si="29"/>
        <v/>
      </c>
      <c r="AH94" s="132" t="str">
        <f t="shared" si="33"/>
        <v/>
      </c>
      <c r="AI94" s="48" t="str">
        <f t="shared" si="34"/>
        <v/>
      </c>
      <c r="AJ94" s="48" t="str">
        <f t="shared" si="35"/>
        <v/>
      </c>
      <c r="AK94" s="49" t="str">
        <f t="shared" si="36"/>
        <v/>
      </c>
      <c r="AL94" s="47" t="str">
        <f t="shared" si="37"/>
        <v/>
      </c>
      <c r="AM94" s="48" t="str">
        <f t="shared" si="38"/>
        <v/>
      </c>
      <c r="AN94" s="48" t="str">
        <f t="shared" si="39"/>
        <v/>
      </c>
      <c r="AO94" s="49" t="str">
        <f t="shared" si="40"/>
        <v/>
      </c>
      <c r="AP94" s="47" t="str">
        <f t="shared" si="41"/>
        <v/>
      </c>
      <c r="AQ94" s="48" t="str">
        <f t="shared" si="42"/>
        <v/>
      </c>
      <c r="AR94" s="48" t="str">
        <f t="shared" si="43"/>
        <v/>
      </c>
      <c r="AS94" s="49" t="str">
        <f t="shared" si="44"/>
        <v/>
      </c>
      <c r="AT94" s="47" t="str">
        <f t="shared" si="45"/>
        <v/>
      </c>
      <c r="AU94" s="48" t="str">
        <f t="shared" si="46"/>
        <v/>
      </c>
      <c r="AV94" s="48" t="str">
        <f t="shared" si="47"/>
        <v/>
      </c>
      <c r="AW94" s="96" t="str">
        <f t="shared" si="48"/>
        <v/>
      </c>
    </row>
    <row r="95" spans="1:49" ht="14.25" customHeight="1" x14ac:dyDescent="0.25">
      <c r="A95" s="94"/>
      <c r="B95" s="10"/>
      <c r="C95" s="15"/>
      <c r="D95" s="15"/>
      <c r="E95" s="15"/>
      <c r="F95" s="15"/>
      <c r="G95" s="20"/>
      <c r="H95" s="21"/>
      <c r="I95" s="25"/>
      <c r="J95" s="28" t="str">
        <f>IF(ISERROR(VLOOKUP(G95,'points lookup'!$K$2:$L$16,2,FALSE)),"",VLOOKUP(G95,'points lookup'!$K$2:$L$16,2,FALSE))</f>
        <v/>
      </c>
      <c r="K95" s="29" t="str">
        <f>IF(ISERROR(VLOOKUP(H95,'points lookup'!$K$2:$L$16,2,FALSE)),"",VLOOKUP(H95,'points lookup'!$K$2:$L$16,2,FALSE))</f>
        <v/>
      </c>
      <c r="L95" s="29" t="str">
        <f>IF(ISERROR(VLOOKUP(I95,'points lookup'!$K$2:$L$16,2,FALSE)),"",VLOOKUP(I95,'points lookup'!$K$2:$L$16,2,FALSE))</f>
        <v/>
      </c>
      <c r="M95" s="30" t="str">
        <f t="shared" si="30"/>
        <v/>
      </c>
      <c r="N95" s="57" t="str">
        <f>IF(ISERROR(LOOKUP(M95,'points lookup'!$Q$2:$R$4)),"",LOOKUP(M95,'points lookup'!$Q$2:$R$4))</f>
        <v/>
      </c>
      <c r="O95" s="56" t="str">
        <f>IF(ISERROR(LOOKUP(M95,'points lookup'!$C$3:$D$26)),"",LOOKUP(M95,'points lookup'!$C$3:$D$26))</f>
        <v/>
      </c>
      <c r="P95" s="12" t="str">
        <f>IF(ISERROR(VLOOKUP($O95,'points lookup'!$D$3:$H$22,3,FALSE)),"",VLOOKUP($O95,'points lookup'!$D$3:$H$22,3,FALSE))</f>
        <v/>
      </c>
      <c r="Q95" s="13" t="str">
        <f>IF(ISERROR(VLOOKUP($O95,'points lookup'!$D$3:$H$22,4,FALSE)),"",VLOOKUP($O95,'points lookup'!$D$3:$H$22,4,FALSE))</f>
        <v/>
      </c>
      <c r="R95" s="122" t="str">
        <f>IF(ISERROR(VLOOKUP($O95,'points lookup'!$D$3:$H$22,5,FALSE)),"",VLOOKUP($O95,'points lookup'!$D$3:$H$22,5,FALSE))</f>
        <v/>
      </c>
      <c r="S95" s="62"/>
      <c r="T95" s="63"/>
      <c r="U95" s="64"/>
      <c r="V95" s="1" t="str">
        <f>IF(ISERROR(IF(ISNUMBER(S95),S95,VLOOKUP(S95,'points lookup'!$O$2:$P$12,2,FALSE))),"",IF(ISNUMBER(S95),S95,VLOOKUP(S95,'points lookup'!$O$2:$P$12,2,FALSE)))</f>
        <v/>
      </c>
      <c r="W95" s="7" t="str">
        <f>IF(ISERROR(IF(ISNUMBER(T95),T95,VLOOKUP(T95,'points lookup'!$O$2:$P$12,2,FALSE))),"",IF(ISNUMBER(T95),T95,VLOOKUP(T95,'points lookup'!$O$2:$P$12,2,FALSE)))</f>
        <v/>
      </c>
      <c r="X95" s="2" t="str">
        <f>IF(ISERROR(IF(ISNUMBER(U95),U95,VLOOKUP(U95,'points lookup'!$O$2:$P$12,2,FALSE))),"",IF(ISNUMBER(U95),U95,VLOOKUP(U95,'points lookup'!$O$2:$P$12,2,FALSE)))</f>
        <v/>
      </c>
      <c r="Y95" s="1" t="str">
        <f t="shared" si="31"/>
        <v/>
      </c>
      <c r="Z95" s="7" t="str">
        <f t="shared" si="26"/>
        <v/>
      </c>
      <c r="AA95" s="2" t="str">
        <f t="shared" si="27"/>
        <v/>
      </c>
      <c r="AB95" s="79" t="str">
        <f>IF(ISERROR(VLOOKUP($O95,'points lookup'!$T$3:$X$26,3,FALSE)),"",VLOOKUP($O95,'points lookup'!$T$3:$X$26,3,FALSE))</f>
        <v/>
      </c>
      <c r="AC95" s="79" t="str">
        <f>IF(ISERROR(VLOOKUP($O95,'points lookup'!$T$3:$X$26,4,FALSE)),"",VLOOKUP($O95,'points lookup'!$T$3:$X$26,4,FALSE))</f>
        <v/>
      </c>
      <c r="AD95" s="79" t="str">
        <f>IF(ISERROR(VLOOKUP($O95,'points lookup'!$T$3:$X$26,5,FALSE)),"",VLOOKUP($O95,'points lookup'!$T$3:$X$26,5,FALSE))</f>
        <v/>
      </c>
      <c r="AE95" s="82" t="str">
        <f t="shared" si="32"/>
        <v/>
      </c>
      <c r="AF95" s="79" t="str">
        <f t="shared" si="28"/>
        <v/>
      </c>
      <c r="AG95" s="83" t="str">
        <f t="shared" si="29"/>
        <v/>
      </c>
      <c r="AH95" s="132" t="str">
        <f t="shared" si="33"/>
        <v/>
      </c>
      <c r="AI95" s="48" t="str">
        <f t="shared" si="34"/>
        <v/>
      </c>
      <c r="AJ95" s="48" t="str">
        <f t="shared" si="35"/>
        <v/>
      </c>
      <c r="AK95" s="49" t="str">
        <f t="shared" si="36"/>
        <v/>
      </c>
      <c r="AL95" s="47" t="str">
        <f t="shared" si="37"/>
        <v/>
      </c>
      <c r="AM95" s="48" t="str">
        <f t="shared" si="38"/>
        <v/>
      </c>
      <c r="AN95" s="48" t="str">
        <f t="shared" si="39"/>
        <v/>
      </c>
      <c r="AO95" s="49" t="str">
        <f t="shared" si="40"/>
        <v/>
      </c>
      <c r="AP95" s="47" t="str">
        <f t="shared" si="41"/>
        <v/>
      </c>
      <c r="AQ95" s="48" t="str">
        <f t="shared" si="42"/>
        <v/>
      </c>
      <c r="AR95" s="48" t="str">
        <f t="shared" si="43"/>
        <v/>
      </c>
      <c r="AS95" s="49" t="str">
        <f t="shared" si="44"/>
        <v/>
      </c>
      <c r="AT95" s="47" t="str">
        <f t="shared" si="45"/>
        <v/>
      </c>
      <c r="AU95" s="48" t="str">
        <f t="shared" si="46"/>
        <v/>
      </c>
      <c r="AV95" s="48" t="str">
        <f t="shared" si="47"/>
        <v/>
      </c>
      <c r="AW95" s="96" t="str">
        <f t="shared" si="48"/>
        <v/>
      </c>
    </row>
    <row r="96" spans="1:49" ht="14.25" customHeight="1" x14ac:dyDescent="0.25">
      <c r="A96" s="94"/>
      <c r="B96" s="14"/>
      <c r="C96" s="15"/>
      <c r="D96" s="15"/>
      <c r="E96" s="15"/>
      <c r="F96" s="15"/>
      <c r="G96" s="20"/>
      <c r="H96" s="21"/>
      <c r="I96" s="25"/>
      <c r="J96" s="28" t="str">
        <f>IF(ISERROR(VLOOKUP(G96,'points lookup'!$K$2:$L$16,2,FALSE)),"",VLOOKUP(G96,'points lookup'!$K$2:$L$16,2,FALSE))</f>
        <v/>
      </c>
      <c r="K96" s="29" t="str">
        <f>IF(ISERROR(VLOOKUP(H96,'points lookup'!$K$2:$L$16,2,FALSE)),"",VLOOKUP(H96,'points lookup'!$K$2:$L$16,2,FALSE))</f>
        <v/>
      </c>
      <c r="L96" s="29" t="str">
        <f>IF(ISERROR(VLOOKUP(I96,'points lookup'!$K$2:$L$16,2,FALSE)),"",VLOOKUP(I96,'points lookup'!$K$2:$L$16,2,FALSE))</f>
        <v/>
      </c>
      <c r="M96" s="30" t="str">
        <f t="shared" si="30"/>
        <v/>
      </c>
      <c r="N96" s="57" t="str">
        <f>IF(ISERROR(LOOKUP(M96,'points lookup'!$Q$2:$R$4)),"",LOOKUP(M96,'points lookup'!$Q$2:$R$4))</f>
        <v/>
      </c>
      <c r="O96" s="56" t="str">
        <f>IF(ISERROR(LOOKUP(M96,'points lookup'!$C$3:$D$26)),"",LOOKUP(M96,'points lookup'!$C$3:$D$26))</f>
        <v/>
      </c>
      <c r="P96" s="12" t="str">
        <f>IF(ISERROR(VLOOKUP($O96,'points lookup'!$D$3:$H$22,3,FALSE)),"",VLOOKUP($O96,'points lookup'!$D$3:$H$22,3,FALSE))</f>
        <v/>
      </c>
      <c r="Q96" s="13" t="str">
        <f>IF(ISERROR(VLOOKUP($O96,'points lookup'!$D$3:$H$22,4,FALSE)),"",VLOOKUP($O96,'points lookup'!$D$3:$H$22,4,FALSE))</f>
        <v/>
      </c>
      <c r="R96" s="122" t="str">
        <f>IF(ISERROR(VLOOKUP($O96,'points lookup'!$D$3:$H$22,5,FALSE)),"",VLOOKUP($O96,'points lookup'!$D$3:$H$22,5,FALSE))</f>
        <v/>
      </c>
      <c r="S96" s="62"/>
      <c r="T96" s="63"/>
      <c r="U96" s="64"/>
      <c r="V96" s="1" t="str">
        <f>IF(ISERROR(IF(ISNUMBER(S96),S96,VLOOKUP(S96,'points lookup'!$O$2:$P$12,2,FALSE))),"",IF(ISNUMBER(S96),S96,VLOOKUP(S96,'points lookup'!$O$2:$P$12,2,FALSE)))</f>
        <v/>
      </c>
      <c r="W96" s="7" t="str">
        <f>IF(ISERROR(IF(ISNUMBER(T96),T96,VLOOKUP(T96,'points lookup'!$O$2:$P$12,2,FALSE))),"",IF(ISNUMBER(T96),T96,VLOOKUP(T96,'points lookup'!$O$2:$P$12,2,FALSE)))</f>
        <v/>
      </c>
      <c r="X96" s="2" t="str">
        <f>IF(ISERROR(IF(ISNUMBER(U96),U96,VLOOKUP(U96,'points lookup'!$O$2:$P$12,2,FALSE))),"",IF(ISNUMBER(U96),U96,VLOOKUP(U96,'points lookup'!$O$2:$P$12,2,FALSE)))</f>
        <v/>
      </c>
      <c r="Y96" s="1" t="str">
        <f t="shared" si="31"/>
        <v/>
      </c>
      <c r="Z96" s="7" t="str">
        <f t="shared" si="26"/>
        <v/>
      </c>
      <c r="AA96" s="2" t="str">
        <f t="shared" si="27"/>
        <v/>
      </c>
      <c r="AB96" s="79" t="str">
        <f>IF(ISERROR(VLOOKUP($O96,'points lookup'!$T$3:$X$26,3,FALSE)),"",VLOOKUP($O96,'points lookup'!$T$3:$X$26,3,FALSE))</f>
        <v/>
      </c>
      <c r="AC96" s="79" t="str">
        <f>IF(ISERROR(VLOOKUP($O96,'points lookup'!$T$3:$X$26,4,FALSE)),"",VLOOKUP($O96,'points lookup'!$T$3:$X$26,4,FALSE))</f>
        <v/>
      </c>
      <c r="AD96" s="79" t="str">
        <f>IF(ISERROR(VLOOKUP($O96,'points lookup'!$T$3:$X$26,5,FALSE)),"",VLOOKUP($O96,'points lookup'!$T$3:$X$26,5,FALSE))</f>
        <v/>
      </c>
      <c r="AE96" s="82" t="str">
        <f t="shared" si="32"/>
        <v/>
      </c>
      <c r="AF96" s="79" t="str">
        <f t="shared" si="28"/>
        <v/>
      </c>
      <c r="AG96" s="83" t="str">
        <f t="shared" si="29"/>
        <v/>
      </c>
      <c r="AH96" s="132" t="str">
        <f t="shared" si="33"/>
        <v/>
      </c>
      <c r="AI96" s="48" t="str">
        <f t="shared" si="34"/>
        <v/>
      </c>
      <c r="AJ96" s="48" t="str">
        <f t="shared" si="35"/>
        <v/>
      </c>
      <c r="AK96" s="49" t="str">
        <f t="shared" si="36"/>
        <v/>
      </c>
      <c r="AL96" s="47" t="str">
        <f t="shared" si="37"/>
        <v/>
      </c>
      <c r="AM96" s="48" t="str">
        <f t="shared" si="38"/>
        <v/>
      </c>
      <c r="AN96" s="48" t="str">
        <f t="shared" si="39"/>
        <v/>
      </c>
      <c r="AO96" s="49" t="str">
        <f t="shared" si="40"/>
        <v/>
      </c>
      <c r="AP96" s="47" t="str">
        <f t="shared" si="41"/>
        <v/>
      </c>
      <c r="AQ96" s="48" t="str">
        <f t="shared" si="42"/>
        <v/>
      </c>
      <c r="AR96" s="48" t="str">
        <f t="shared" si="43"/>
        <v/>
      </c>
      <c r="AS96" s="49" t="str">
        <f t="shared" si="44"/>
        <v/>
      </c>
      <c r="AT96" s="47" t="str">
        <f t="shared" si="45"/>
        <v/>
      </c>
      <c r="AU96" s="48" t="str">
        <f t="shared" si="46"/>
        <v/>
      </c>
      <c r="AV96" s="48" t="str">
        <f t="shared" si="47"/>
        <v/>
      </c>
      <c r="AW96" s="96" t="str">
        <f t="shared" si="48"/>
        <v/>
      </c>
    </row>
    <row r="97" spans="1:49" ht="14.25" customHeight="1" x14ac:dyDescent="0.25">
      <c r="A97" s="94"/>
      <c r="B97" s="10"/>
      <c r="C97" s="15"/>
      <c r="D97" s="15"/>
      <c r="E97" s="15"/>
      <c r="F97" s="15"/>
      <c r="G97" s="20"/>
      <c r="H97" s="21"/>
      <c r="I97" s="25"/>
      <c r="J97" s="28" t="str">
        <f>IF(ISERROR(VLOOKUP(G97,'points lookup'!$K$2:$L$16,2,FALSE)),"",VLOOKUP(G97,'points lookup'!$K$2:$L$16,2,FALSE))</f>
        <v/>
      </c>
      <c r="K97" s="29" t="str">
        <f>IF(ISERROR(VLOOKUP(H97,'points lookup'!$K$2:$L$16,2,FALSE)),"",VLOOKUP(H97,'points lookup'!$K$2:$L$16,2,FALSE))</f>
        <v/>
      </c>
      <c r="L97" s="29" t="str">
        <f>IF(ISERROR(VLOOKUP(I97,'points lookup'!$K$2:$L$16,2,FALSE)),"",VLOOKUP(I97,'points lookup'!$K$2:$L$16,2,FALSE))</f>
        <v/>
      </c>
      <c r="M97" s="30" t="str">
        <f t="shared" si="30"/>
        <v/>
      </c>
      <c r="N97" s="57" t="str">
        <f>IF(ISERROR(LOOKUP(M97,'points lookup'!$Q$2:$R$4)),"",LOOKUP(M97,'points lookup'!$Q$2:$R$4))</f>
        <v/>
      </c>
      <c r="O97" s="56" t="str">
        <f>IF(ISERROR(LOOKUP(M97,'points lookup'!$C$3:$D$26)),"",LOOKUP(M97,'points lookup'!$C$3:$D$26))</f>
        <v/>
      </c>
      <c r="P97" s="12" t="str">
        <f>IF(ISERROR(VLOOKUP($O97,'points lookup'!$D$3:$H$22,3,FALSE)),"",VLOOKUP($O97,'points lookup'!$D$3:$H$22,3,FALSE))</f>
        <v/>
      </c>
      <c r="Q97" s="13" t="str">
        <f>IF(ISERROR(VLOOKUP($O97,'points lookup'!$D$3:$H$22,4,FALSE)),"",VLOOKUP($O97,'points lookup'!$D$3:$H$22,4,FALSE))</f>
        <v/>
      </c>
      <c r="R97" s="122" t="str">
        <f>IF(ISERROR(VLOOKUP($O97,'points lookup'!$D$3:$H$22,5,FALSE)),"",VLOOKUP($O97,'points lookup'!$D$3:$H$22,5,FALSE))</f>
        <v/>
      </c>
      <c r="S97" s="62"/>
      <c r="T97" s="63"/>
      <c r="U97" s="64"/>
      <c r="V97" s="1" t="str">
        <f>IF(ISERROR(IF(ISNUMBER(S97),S97,VLOOKUP(S97,'points lookup'!$O$2:$P$12,2,FALSE))),"",IF(ISNUMBER(S97),S97,VLOOKUP(S97,'points lookup'!$O$2:$P$12,2,FALSE)))</f>
        <v/>
      </c>
      <c r="W97" s="7" t="str">
        <f>IF(ISERROR(IF(ISNUMBER(T97),T97,VLOOKUP(T97,'points lookup'!$O$2:$P$12,2,FALSE))),"",IF(ISNUMBER(T97),T97,VLOOKUP(T97,'points lookup'!$O$2:$P$12,2,FALSE)))</f>
        <v/>
      </c>
      <c r="X97" s="2" t="str">
        <f>IF(ISERROR(IF(ISNUMBER(U97),U97,VLOOKUP(U97,'points lookup'!$O$2:$P$12,2,FALSE))),"",IF(ISNUMBER(U97),U97,VLOOKUP(U97,'points lookup'!$O$2:$P$12,2,FALSE)))</f>
        <v/>
      </c>
      <c r="Y97" s="1" t="str">
        <f t="shared" si="31"/>
        <v/>
      </c>
      <c r="Z97" s="7" t="str">
        <f t="shared" si="26"/>
        <v/>
      </c>
      <c r="AA97" s="2" t="str">
        <f t="shared" si="27"/>
        <v/>
      </c>
      <c r="AB97" s="79" t="str">
        <f>IF(ISERROR(VLOOKUP($O97,'points lookup'!$T$3:$X$26,3,FALSE)),"",VLOOKUP($O97,'points lookup'!$T$3:$X$26,3,FALSE))</f>
        <v/>
      </c>
      <c r="AC97" s="79" t="str">
        <f>IF(ISERROR(VLOOKUP($O97,'points lookup'!$T$3:$X$26,4,FALSE)),"",VLOOKUP($O97,'points lookup'!$T$3:$X$26,4,FALSE))</f>
        <v/>
      </c>
      <c r="AD97" s="79" t="str">
        <f>IF(ISERROR(VLOOKUP($O97,'points lookup'!$T$3:$X$26,5,FALSE)),"",VLOOKUP($O97,'points lookup'!$T$3:$X$26,5,FALSE))</f>
        <v/>
      </c>
      <c r="AE97" s="82" t="str">
        <f t="shared" si="32"/>
        <v/>
      </c>
      <c r="AF97" s="79" t="str">
        <f t="shared" si="28"/>
        <v/>
      </c>
      <c r="AG97" s="83" t="str">
        <f t="shared" si="29"/>
        <v/>
      </c>
      <c r="AH97" s="132" t="str">
        <f t="shared" si="33"/>
        <v/>
      </c>
      <c r="AI97" s="48" t="str">
        <f t="shared" si="34"/>
        <v/>
      </c>
      <c r="AJ97" s="48" t="str">
        <f t="shared" si="35"/>
        <v/>
      </c>
      <c r="AK97" s="49" t="str">
        <f t="shared" si="36"/>
        <v/>
      </c>
      <c r="AL97" s="47" t="str">
        <f t="shared" si="37"/>
        <v/>
      </c>
      <c r="AM97" s="48" t="str">
        <f t="shared" si="38"/>
        <v/>
      </c>
      <c r="AN97" s="48" t="str">
        <f t="shared" si="39"/>
        <v/>
      </c>
      <c r="AO97" s="49" t="str">
        <f t="shared" si="40"/>
        <v/>
      </c>
      <c r="AP97" s="47" t="str">
        <f t="shared" si="41"/>
        <v/>
      </c>
      <c r="AQ97" s="48" t="str">
        <f t="shared" si="42"/>
        <v/>
      </c>
      <c r="AR97" s="48" t="str">
        <f t="shared" si="43"/>
        <v/>
      </c>
      <c r="AS97" s="49" t="str">
        <f t="shared" si="44"/>
        <v/>
      </c>
      <c r="AT97" s="47" t="str">
        <f t="shared" si="45"/>
        <v/>
      </c>
      <c r="AU97" s="48" t="str">
        <f t="shared" si="46"/>
        <v/>
      </c>
      <c r="AV97" s="48" t="str">
        <f t="shared" si="47"/>
        <v/>
      </c>
      <c r="AW97" s="96" t="str">
        <f t="shared" si="48"/>
        <v/>
      </c>
    </row>
    <row r="98" spans="1:49" ht="14.25" customHeight="1" x14ac:dyDescent="0.25">
      <c r="A98" s="94"/>
      <c r="B98" s="14"/>
      <c r="C98" s="15"/>
      <c r="D98" s="15"/>
      <c r="E98" s="15"/>
      <c r="F98" s="15"/>
      <c r="G98" s="20"/>
      <c r="H98" s="21"/>
      <c r="I98" s="25"/>
      <c r="J98" s="28" t="str">
        <f>IF(ISERROR(VLOOKUP(G98,'points lookup'!$K$2:$L$16,2,FALSE)),"",VLOOKUP(G98,'points lookup'!$K$2:$L$16,2,FALSE))</f>
        <v/>
      </c>
      <c r="K98" s="29" t="str">
        <f>IF(ISERROR(VLOOKUP(H98,'points lookup'!$K$2:$L$16,2,FALSE)),"",VLOOKUP(H98,'points lookup'!$K$2:$L$16,2,FALSE))</f>
        <v/>
      </c>
      <c r="L98" s="29" t="str">
        <f>IF(ISERROR(VLOOKUP(I98,'points lookup'!$K$2:$L$16,2,FALSE)),"",VLOOKUP(I98,'points lookup'!$K$2:$L$16,2,FALSE))</f>
        <v/>
      </c>
      <c r="M98" s="30" t="str">
        <f t="shared" si="30"/>
        <v/>
      </c>
      <c r="N98" s="57" t="str">
        <f>IF(ISERROR(LOOKUP(M98,'points lookup'!$Q$2:$R$4)),"",LOOKUP(M98,'points lookup'!$Q$2:$R$4))</f>
        <v/>
      </c>
      <c r="O98" s="56" t="str">
        <f>IF(ISERROR(LOOKUP(M98,'points lookup'!$C$3:$D$26)),"",LOOKUP(M98,'points lookup'!$C$3:$D$26))</f>
        <v/>
      </c>
      <c r="P98" s="12" t="str">
        <f>IF(ISERROR(VLOOKUP($O98,'points lookup'!$D$3:$H$22,3,FALSE)),"",VLOOKUP($O98,'points lookup'!$D$3:$H$22,3,FALSE))</f>
        <v/>
      </c>
      <c r="Q98" s="13" t="str">
        <f>IF(ISERROR(VLOOKUP($O98,'points lookup'!$D$3:$H$22,4,FALSE)),"",VLOOKUP($O98,'points lookup'!$D$3:$H$22,4,FALSE))</f>
        <v/>
      </c>
      <c r="R98" s="122" t="str">
        <f>IF(ISERROR(VLOOKUP($O98,'points lookup'!$D$3:$H$22,5,FALSE)),"",VLOOKUP($O98,'points lookup'!$D$3:$H$22,5,FALSE))</f>
        <v/>
      </c>
      <c r="S98" s="62"/>
      <c r="T98" s="63"/>
      <c r="U98" s="64"/>
      <c r="V98" s="1" t="str">
        <f>IF(ISERROR(IF(ISNUMBER(S98),S98,VLOOKUP(S98,'points lookup'!$O$2:$P$12,2,FALSE))),"",IF(ISNUMBER(S98),S98,VLOOKUP(S98,'points lookup'!$O$2:$P$12,2,FALSE)))</f>
        <v/>
      </c>
      <c r="W98" s="7" t="str">
        <f>IF(ISERROR(IF(ISNUMBER(T98),T98,VLOOKUP(T98,'points lookup'!$O$2:$P$12,2,FALSE))),"",IF(ISNUMBER(T98),T98,VLOOKUP(T98,'points lookup'!$O$2:$P$12,2,FALSE)))</f>
        <v/>
      </c>
      <c r="X98" s="2" t="str">
        <f>IF(ISERROR(IF(ISNUMBER(U98),U98,VLOOKUP(U98,'points lookup'!$O$2:$P$12,2,FALSE))),"",IF(ISNUMBER(U98),U98,VLOOKUP(U98,'points lookup'!$O$2:$P$12,2,FALSE)))</f>
        <v/>
      </c>
      <c r="Y98" s="1" t="str">
        <f t="shared" si="31"/>
        <v/>
      </c>
      <c r="Z98" s="7" t="str">
        <f t="shared" si="26"/>
        <v/>
      </c>
      <c r="AA98" s="2" t="str">
        <f t="shared" si="27"/>
        <v/>
      </c>
      <c r="AB98" s="79" t="str">
        <f>IF(ISERROR(VLOOKUP($O98,'points lookup'!$T$3:$X$26,3,FALSE)),"",VLOOKUP($O98,'points lookup'!$T$3:$X$26,3,FALSE))</f>
        <v/>
      </c>
      <c r="AC98" s="79" t="str">
        <f>IF(ISERROR(VLOOKUP($O98,'points lookup'!$T$3:$X$26,4,FALSE)),"",VLOOKUP($O98,'points lookup'!$T$3:$X$26,4,FALSE))</f>
        <v/>
      </c>
      <c r="AD98" s="79" t="str">
        <f>IF(ISERROR(VLOOKUP($O98,'points lookup'!$T$3:$X$26,5,FALSE)),"",VLOOKUP($O98,'points lookup'!$T$3:$X$26,5,FALSE))</f>
        <v/>
      </c>
      <c r="AE98" s="82" t="str">
        <f t="shared" si="32"/>
        <v/>
      </c>
      <c r="AF98" s="79" t="str">
        <f t="shared" si="28"/>
        <v/>
      </c>
      <c r="AG98" s="83" t="str">
        <f t="shared" si="29"/>
        <v/>
      </c>
      <c r="AH98" s="132" t="str">
        <f t="shared" si="33"/>
        <v/>
      </c>
      <c r="AI98" s="48" t="str">
        <f t="shared" si="34"/>
        <v/>
      </c>
      <c r="AJ98" s="48" t="str">
        <f t="shared" si="35"/>
        <v/>
      </c>
      <c r="AK98" s="49" t="str">
        <f t="shared" si="36"/>
        <v/>
      </c>
      <c r="AL98" s="47" t="str">
        <f t="shared" si="37"/>
        <v/>
      </c>
      <c r="AM98" s="48" t="str">
        <f t="shared" si="38"/>
        <v/>
      </c>
      <c r="AN98" s="48" t="str">
        <f t="shared" si="39"/>
        <v/>
      </c>
      <c r="AO98" s="49" t="str">
        <f t="shared" si="40"/>
        <v/>
      </c>
      <c r="AP98" s="47" t="str">
        <f t="shared" si="41"/>
        <v/>
      </c>
      <c r="AQ98" s="48" t="str">
        <f t="shared" si="42"/>
        <v/>
      </c>
      <c r="AR98" s="48" t="str">
        <f t="shared" si="43"/>
        <v/>
      </c>
      <c r="AS98" s="49" t="str">
        <f t="shared" si="44"/>
        <v/>
      </c>
      <c r="AT98" s="47" t="str">
        <f t="shared" si="45"/>
        <v/>
      </c>
      <c r="AU98" s="48" t="str">
        <f t="shared" si="46"/>
        <v/>
      </c>
      <c r="AV98" s="48" t="str">
        <f t="shared" si="47"/>
        <v/>
      </c>
      <c r="AW98" s="96" t="str">
        <f t="shared" si="48"/>
        <v/>
      </c>
    </row>
    <row r="99" spans="1:49" ht="14.25" customHeight="1" x14ac:dyDescent="0.25">
      <c r="A99" s="94"/>
      <c r="B99" s="10"/>
      <c r="C99" s="15"/>
      <c r="D99" s="15"/>
      <c r="E99" s="15"/>
      <c r="F99" s="15"/>
      <c r="G99" s="20"/>
      <c r="H99" s="21"/>
      <c r="I99" s="25"/>
      <c r="J99" s="28" t="str">
        <f>IF(ISERROR(VLOOKUP(G99,'points lookup'!$K$2:$L$16,2,FALSE)),"",VLOOKUP(G99,'points lookup'!$K$2:$L$16,2,FALSE))</f>
        <v/>
      </c>
      <c r="K99" s="29" t="str">
        <f>IF(ISERROR(VLOOKUP(H99,'points lookup'!$K$2:$L$16,2,FALSE)),"",VLOOKUP(H99,'points lookup'!$K$2:$L$16,2,FALSE))</f>
        <v/>
      </c>
      <c r="L99" s="29" t="str">
        <f>IF(ISERROR(VLOOKUP(I99,'points lookup'!$K$2:$L$16,2,FALSE)),"",VLOOKUP(I99,'points lookup'!$K$2:$L$16,2,FALSE))</f>
        <v/>
      </c>
      <c r="M99" s="30" t="str">
        <f t="shared" si="30"/>
        <v/>
      </c>
      <c r="N99" s="57" t="str">
        <f>IF(ISERROR(LOOKUP(M99,'points lookup'!$Q$2:$R$4)),"",LOOKUP(M99,'points lookup'!$Q$2:$R$4))</f>
        <v/>
      </c>
      <c r="O99" s="56" t="str">
        <f>IF(ISERROR(LOOKUP(M99,'points lookup'!$C$3:$D$26)),"",LOOKUP(M99,'points lookup'!$C$3:$D$26))</f>
        <v/>
      </c>
      <c r="P99" s="12" t="str">
        <f>IF(ISERROR(VLOOKUP($O99,'points lookup'!$D$3:$H$22,3,FALSE)),"",VLOOKUP($O99,'points lookup'!$D$3:$H$22,3,FALSE))</f>
        <v/>
      </c>
      <c r="Q99" s="13" t="str">
        <f>IF(ISERROR(VLOOKUP($O99,'points lookup'!$D$3:$H$22,4,FALSE)),"",VLOOKUP($O99,'points lookup'!$D$3:$H$22,4,FALSE))</f>
        <v/>
      </c>
      <c r="R99" s="122" t="str">
        <f>IF(ISERROR(VLOOKUP($O99,'points lookup'!$D$3:$H$22,5,FALSE)),"",VLOOKUP($O99,'points lookup'!$D$3:$H$22,5,FALSE))</f>
        <v/>
      </c>
      <c r="S99" s="62"/>
      <c r="T99" s="63"/>
      <c r="U99" s="64"/>
      <c r="V99" s="1" t="str">
        <f>IF(ISERROR(IF(ISNUMBER(S99),S99,VLOOKUP(S99,'points lookup'!$O$2:$P$12,2,FALSE))),"",IF(ISNUMBER(S99),S99,VLOOKUP(S99,'points lookup'!$O$2:$P$12,2,FALSE)))</f>
        <v/>
      </c>
      <c r="W99" s="7" t="str">
        <f>IF(ISERROR(IF(ISNUMBER(T99),T99,VLOOKUP(T99,'points lookup'!$O$2:$P$12,2,FALSE))),"",IF(ISNUMBER(T99),T99,VLOOKUP(T99,'points lookup'!$O$2:$P$12,2,FALSE)))</f>
        <v/>
      </c>
      <c r="X99" s="2" t="str">
        <f>IF(ISERROR(IF(ISNUMBER(U99),U99,VLOOKUP(U99,'points lookup'!$O$2:$P$12,2,FALSE))),"",IF(ISNUMBER(U99),U99,VLOOKUP(U99,'points lookup'!$O$2:$P$12,2,FALSE)))</f>
        <v/>
      </c>
      <c r="Y99" s="1" t="str">
        <f t="shared" si="31"/>
        <v/>
      </c>
      <c r="Z99" s="7" t="str">
        <f t="shared" si="26"/>
        <v/>
      </c>
      <c r="AA99" s="2" t="str">
        <f t="shared" si="27"/>
        <v/>
      </c>
      <c r="AB99" s="79" t="str">
        <f>IF(ISERROR(VLOOKUP($O99,'points lookup'!$T$3:$X$26,3,FALSE)),"",VLOOKUP($O99,'points lookup'!$T$3:$X$26,3,FALSE))</f>
        <v/>
      </c>
      <c r="AC99" s="79" t="str">
        <f>IF(ISERROR(VLOOKUP($O99,'points lookup'!$T$3:$X$26,4,FALSE)),"",VLOOKUP($O99,'points lookup'!$T$3:$X$26,4,FALSE))</f>
        <v/>
      </c>
      <c r="AD99" s="79" t="str">
        <f>IF(ISERROR(VLOOKUP($O99,'points lookup'!$T$3:$X$26,5,FALSE)),"",VLOOKUP($O99,'points lookup'!$T$3:$X$26,5,FALSE))</f>
        <v/>
      </c>
      <c r="AE99" s="82" t="str">
        <f t="shared" si="32"/>
        <v/>
      </c>
      <c r="AF99" s="79" t="str">
        <f t="shared" si="28"/>
        <v/>
      </c>
      <c r="AG99" s="83" t="str">
        <f t="shared" si="29"/>
        <v/>
      </c>
      <c r="AH99" s="132" t="str">
        <f t="shared" si="33"/>
        <v/>
      </c>
      <c r="AI99" s="48" t="str">
        <f t="shared" si="34"/>
        <v/>
      </c>
      <c r="AJ99" s="48" t="str">
        <f t="shared" si="35"/>
        <v/>
      </c>
      <c r="AK99" s="49" t="str">
        <f t="shared" si="36"/>
        <v/>
      </c>
      <c r="AL99" s="47" t="str">
        <f t="shared" si="37"/>
        <v/>
      </c>
      <c r="AM99" s="48" t="str">
        <f t="shared" si="38"/>
        <v/>
      </c>
      <c r="AN99" s="48" t="str">
        <f t="shared" si="39"/>
        <v/>
      </c>
      <c r="AO99" s="49" t="str">
        <f t="shared" si="40"/>
        <v/>
      </c>
      <c r="AP99" s="47" t="str">
        <f t="shared" si="41"/>
        <v/>
      </c>
      <c r="AQ99" s="48" t="str">
        <f t="shared" si="42"/>
        <v/>
      </c>
      <c r="AR99" s="48" t="str">
        <f t="shared" si="43"/>
        <v/>
      </c>
      <c r="AS99" s="49" t="str">
        <f t="shared" si="44"/>
        <v/>
      </c>
      <c r="AT99" s="47" t="str">
        <f t="shared" si="45"/>
        <v/>
      </c>
      <c r="AU99" s="48" t="str">
        <f t="shared" si="46"/>
        <v/>
      </c>
      <c r="AV99" s="48" t="str">
        <f t="shared" si="47"/>
        <v/>
      </c>
      <c r="AW99" s="96" t="str">
        <f t="shared" si="48"/>
        <v/>
      </c>
    </row>
    <row r="100" spans="1:49" ht="14.25" customHeight="1" x14ac:dyDescent="0.25">
      <c r="A100" s="94"/>
      <c r="B100" s="14"/>
      <c r="C100" s="15"/>
      <c r="D100" s="15"/>
      <c r="E100" s="15"/>
      <c r="F100" s="15"/>
      <c r="G100" s="20"/>
      <c r="H100" s="21"/>
      <c r="I100" s="25"/>
      <c r="J100" s="28" t="str">
        <f>IF(ISERROR(VLOOKUP(G100,'points lookup'!$K$2:$L$16,2,FALSE)),"",VLOOKUP(G100,'points lookup'!$K$2:$L$16,2,FALSE))</f>
        <v/>
      </c>
      <c r="K100" s="29" t="str">
        <f>IF(ISERROR(VLOOKUP(H100,'points lookup'!$K$2:$L$16,2,FALSE)),"",VLOOKUP(H100,'points lookup'!$K$2:$L$16,2,FALSE))</f>
        <v/>
      </c>
      <c r="L100" s="29" t="str">
        <f>IF(ISERROR(VLOOKUP(I100,'points lookup'!$K$2:$L$16,2,FALSE)),"",VLOOKUP(I100,'points lookup'!$K$2:$L$16,2,FALSE))</f>
        <v/>
      </c>
      <c r="M100" s="30" t="str">
        <f t="shared" si="30"/>
        <v/>
      </c>
      <c r="N100" s="57" t="str">
        <f>IF(ISERROR(LOOKUP(M100,'points lookup'!$Q$2:$R$4)),"",LOOKUP(M100,'points lookup'!$Q$2:$R$4))</f>
        <v/>
      </c>
      <c r="O100" s="56" t="str">
        <f>IF(ISERROR(LOOKUP(M100,'points lookup'!$C$3:$D$26)),"",LOOKUP(M100,'points lookup'!$C$3:$D$26))</f>
        <v/>
      </c>
      <c r="P100" s="12" t="str">
        <f>IF(ISERROR(VLOOKUP($O100,'points lookup'!$D$3:$H$22,3,FALSE)),"",VLOOKUP($O100,'points lookup'!$D$3:$H$22,3,FALSE))</f>
        <v/>
      </c>
      <c r="Q100" s="13" t="str">
        <f>IF(ISERROR(VLOOKUP($O100,'points lookup'!$D$3:$H$22,4,FALSE)),"",VLOOKUP($O100,'points lookup'!$D$3:$H$22,4,FALSE))</f>
        <v/>
      </c>
      <c r="R100" s="122" t="str">
        <f>IF(ISERROR(VLOOKUP($O100,'points lookup'!$D$3:$H$22,5,FALSE)),"",VLOOKUP($O100,'points lookup'!$D$3:$H$22,5,FALSE))</f>
        <v/>
      </c>
      <c r="S100" s="62"/>
      <c r="T100" s="63"/>
      <c r="U100" s="64"/>
      <c r="V100" s="1" t="str">
        <f>IF(ISERROR(IF(ISNUMBER(S100),S100,VLOOKUP(S100,'points lookup'!$O$2:$P$12,2,FALSE))),"",IF(ISNUMBER(S100),S100,VLOOKUP(S100,'points lookup'!$O$2:$P$12,2,FALSE)))</f>
        <v/>
      </c>
      <c r="W100" s="7" t="str">
        <f>IF(ISERROR(IF(ISNUMBER(T100),T100,VLOOKUP(T100,'points lookup'!$O$2:$P$12,2,FALSE))),"",IF(ISNUMBER(T100),T100,VLOOKUP(T100,'points lookup'!$O$2:$P$12,2,FALSE)))</f>
        <v/>
      </c>
      <c r="X100" s="2" t="str">
        <f>IF(ISERROR(IF(ISNUMBER(U100),U100,VLOOKUP(U100,'points lookup'!$O$2:$P$12,2,FALSE))),"",IF(ISNUMBER(U100),U100,VLOOKUP(U100,'points lookup'!$O$2:$P$12,2,FALSE)))</f>
        <v/>
      </c>
      <c r="Y100" s="1" t="str">
        <f t="shared" si="31"/>
        <v/>
      </c>
      <c r="Z100" s="7" t="str">
        <f t="shared" si="26"/>
        <v/>
      </c>
      <c r="AA100" s="2" t="str">
        <f t="shared" si="27"/>
        <v/>
      </c>
      <c r="AB100" s="79" t="str">
        <f>IF(ISERROR(VLOOKUP($O100,'points lookup'!$T$3:$X$26,3,FALSE)),"",VLOOKUP($O100,'points lookup'!$T$3:$X$26,3,FALSE))</f>
        <v/>
      </c>
      <c r="AC100" s="79" t="str">
        <f>IF(ISERROR(VLOOKUP($O100,'points lookup'!$T$3:$X$26,4,FALSE)),"",VLOOKUP($O100,'points lookup'!$T$3:$X$26,4,FALSE))</f>
        <v/>
      </c>
      <c r="AD100" s="79" t="str">
        <f>IF(ISERROR(VLOOKUP($O100,'points lookup'!$T$3:$X$26,5,FALSE)),"",VLOOKUP($O100,'points lookup'!$T$3:$X$26,5,FALSE))</f>
        <v/>
      </c>
      <c r="AE100" s="82" t="str">
        <f t="shared" si="32"/>
        <v/>
      </c>
      <c r="AF100" s="79" t="str">
        <f t="shared" si="28"/>
        <v/>
      </c>
      <c r="AG100" s="83" t="str">
        <f t="shared" si="29"/>
        <v/>
      </c>
      <c r="AH100" s="132" t="str">
        <f t="shared" si="33"/>
        <v/>
      </c>
      <c r="AI100" s="48" t="str">
        <f t="shared" si="34"/>
        <v/>
      </c>
      <c r="AJ100" s="48" t="str">
        <f t="shared" si="35"/>
        <v/>
      </c>
      <c r="AK100" s="49" t="str">
        <f t="shared" si="36"/>
        <v/>
      </c>
      <c r="AL100" s="47" t="str">
        <f t="shared" si="37"/>
        <v/>
      </c>
      <c r="AM100" s="48" t="str">
        <f t="shared" si="38"/>
        <v/>
      </c>
      <c r="AN100" s="48" t="str">
        <f t="shared" si="39"/>
        <v/>
      </c>
      <c r="AO100" s="49" t="str">
        <f t="shared" si="40"/>
        <v/>
      </c>
      <c r="AP100" s="47" t="str">
        <f t="shared" si="41"/>
        <v/>
      </c>
      <c r="AQ100" s="48" t="str">
        <f t="shared" si="42"/>
        <v/>
      </c>
      <c r="AR100" s="48" t="str">
        <f t="shared" si="43"/>
        <v/>
      </c>
      <c r="AS100" s="49" t="str">
        <f t="shared" si="44"/>
        <v/>
      </c>
      <c r="AT100" s="47" t="str">
        <f t="shared" si="45"/>
        <v/>
      </c>
      <c r="AU100" s="48" t="str">
        <f t="shared" si="46"/>
        <v/>
      </c>
      <c r="AV100" s="48" t="str">
        <f t="shared" si="47"/>
        <v/>
      </c>
      <c r="AW100" s="96" t="str">
        <f t="shared" si="48"/>
        <v/>
      </c>
    </row>
    <row r="101" spans="1:49" ht="14.25" customHeight="1" x14ac:dyDescent="0.25">
      <c r="A101" s="94"/>
      <c r="B101" s="10"/>
      <c r="C101" s="15"/>
      <c r="D101" s="15"/>
      <c r="E101" s="15"/>
      <c r="F101" s="15"/>
      <c r="G101" s="20"/>
      <c r="H101" s="21"/>
      <c r="I101" s="25"/>
      <c r="J101" s="28" t="str">
        <f>IF(ISERROR(VLOOKUP(G101,'points lookup'!$K$2:$L$16,2,FALSE)),"",VLOOKUP(G101,'points lookup'!$K$2:$L$16,2,FALSE))</f>
        <v/>
      </c>
      <c r="K101" s="29" t="str">
        <f>IF(ISERROR(VLOOKUP(H101,'points lookup'!$K$2:$L$16,2,FALSE)),"",VLOOKUP(H101,'points lookup'!$K$2:$L$16,2,FALSE))</f>
        <v/>
      </c>
      <c r="L101" s="29" t="str">
        <f>IF(ISERROR(VLOOKUP(I101,'points lookup'!$K$2:$L$16,2,FALSE)),"",VLOOKUP(I101,'points lookup'!$K$2:$L$16,2,FALSE))</f>
        <v/>
      </c>
      <c r="M101" s="30" t="str">
        <f t="shared" si="30"/>
        <v/>
      </c>
      <c r="N101" s="57" t="str">
        <f>IF(ISERROR(LOOKUP(M101,'points lookup'!$Q$2:$R$4)),"",LOOKUP(M101,'points lookup'!$Q$2:$R$4))</f>
        <v/>
      </c>
      <c r="O101" s="56" t="str">
        <f>IF(ISERROR(LOOKUP(M101,'points lookup'!$C$3:$D$26)),"",LOOKUP(M101,'points lookup'!$C$3:$D$26))</f>
        <v/>
      </c>
      <c r="P101" s="12" t="str">
        <f>IF(ISERROR(VLOOKUP($O101,'points lookup'!$D$3:$H$22,3,FALSE)),"",VLOOKUP($O101,'points lookup'!$D$3:$H$22,3,FALSE))</f>
        <v/>
      </c>
      <c r="Q101" s="13" t="str">
        <f>IF(ISERROR(VLOOKUP($O101,'points lookup'!$D$3:$H$22,4,FALSE)),"",VLOOKUP($O101,'points lookup'!$D$3:$H$22,4,FALSE))</f>
        <v/>
      </c>
      <c r="R101" s="122" t="str">
        <f>IF(ISERROR(VLOOKUP($O101,'points lookup'!$D$3:$H$22,5,FALSE)),"",VLOOKUP($O101,'points lookup'!$D$3:$H$22,5,FALSE))</f>
        <v/>
      </c>
      <c r="S101" s="62"/>
      <c r="T101" s="63"/>
      <c r="U101" s="64"/>
      <c r="V101" s="1" t="str">
        <f>IF(ISERROR(IF(ISNUMBER(S101),S101,VLOOKUP(S101,'points lookup'!$O$2:$P$12,2,FALSE))),"",IF(ISNUMBER(S101),S101,VLOOKUP(S101,'points lookup'!$O$2:$P$12,2,FALSE)))</f>
        <v/>
      </c>
      <c r="W101" s="7" t="str">
        <f>IF(ISERROR(IF(ISNUMBER(T101),T101,VLOOKUP(T101,'points lookup'!$O$2:$P$12,2,FALSE))),"",IF(ISNUMBER(T101),T101,VLOOKUP(T101,'points lookup'!$O$2:$P$12,2,FALSE)))</f>
        <v/>
      </c>
      <c r="X101" s="2" t="str">
        <f>IF(ISERROR(IF(ISNUMBER(U101),U101,VLOOKUP(U101,'points lookup'!$O$2:$P$12,2,FALSE))),"",IF(ISNUMBER(U101),U101,VLOOKUP(U101,'points lookup'!$O$2:$P$12,2,FALSE)))</f>
        <v/>
      </c>
      <c r="Y101" s="1" t="str">
        <f t="shared" si="31"/>
        <v/>
      </c>
      <c r="Z101" s="7" t="str">
        <f t="shared" si="26"/>
        <v/>
      </c>
      <c r="AA101" s="2" t="str">
        <f t="shared" si="27"/>
        <v/>
      </c>
      <c r="AB101" s="79" t="str">
        <f>IF(ISERROR(VLOOKUP($O101,'points lookup'!$T$3:$X$26,3,FALSE)),"",VLOOKUP($O101,'points lookup'!$T$3:$X$26,3,FALSE))</f>
        <v/>
      </c>
      <c r="AC101" s="79" t="str">
        <f>IF(ISERROR(VLOOKUP($O101,'points lookup'!$T$3:$X$26,4,FALSE)),"",VLOOKUP($O101,'points lookup'!$T$3:$X$26,4,FALSE))</f>
        <v/>
      </c>
      <c r="AD101" s="79" t="str">
        <f>IF(ISERROR(VLOOKUP($O101,'points lookup'!$T$3:$X$26,5,FALSE)),"",VLOOKUP($O101,'points lookup'!$T$3:$X$26,5,FALSE))</f>
        <v/>
      </c>
      <c r="AE101" s="82" t="str">
        <f t="shared" si="32"/>
        <v/>
      </c>
      <c r="AF101" s="79" t="str">
        <f t="shared" si="28"/>
        <v/>
      </c>
      <c r="AG101" s="83" t="str">
        <f t="shared" si="29"/>
        <v/>
      </c>
      <c r="AH101" s="132" t="str">
        <f t="shared" si="33"/>
        <v/>
      </c>
      <c r="AI101" s="48" t="str">
        <f t="shared" si="34"/>
        <v/>
      </c>
      <c r="AJ101" s="48" t="str">
        <f t="shared" si="35"/>
        <v/>
      </c>
      <c r="AK101" s="49" t="str">
        <f t="shared" si="36"/>
        <v/>
      </c>
      <c r="AL101" s="47" t="str">
        <f t="shared" si="37"/>
        <v/>
      </c>
      <c r="AM101" s="48" t="str">
        <f t="shared" si="38"/>
        <v/>
      </c>
      <c r="AN101" s="48" t="str">
        <f t="shared" si="39"/>
        <v/>
      </c>
      <c r="AO101" s="49" t="str">
        <f t="shared" si="40"/>
        <v/>
      </c>
      <c r="AP101" s="47" t="str">
        <f t="shared" si="41"/>
        <v/>
      </c>
      <c r="AQ101" s="48" t="str">
        <f t="shared" si="42"/>
        <v/>
      </c>
      <c r="AR101" s="48" t="str">
        <f t="shared" si="43"/>
        <v/>
      </c>
      <c r="AS101" s="49" t="str">
        <f t="shared" si="44"/>
        <v/>
      </c>
      <c r="AT101" s="47" t="str">
        <f t="shared" si="45"/>
        <v/>
      </c>
      <c r="AU101" s="48" t="str">
        <f t="shared" si="46"/>
        <v/>
      </c>
      <c r="AV101" s="48" t="str">
        <f t="shared" si="47"/>
        <v/>
      </c>
      <c r="AW101" s="96" t="str">
        <f t="shared" si="48"/>
        <v/>
      </c>
    </row>
    <row r="102" spans="1:49" ht="14.25" customHeight="1" x14ac:dyDescent="0.25">
      <c r="A102" s="94"/>
      <c r="B102" s="14"/>
      <c r="C102" s="15"/>
      <c r="D102" s="15"/>
      <c r="E102" s="15"/>
      <c r="F102" s="15"/>
      <c r="G102" s="20"/>
      <c r="H102" s="21"/>
      <c r="I102" s="25"/>
      <c r="J102" s="28" t="str">
        <f>IF(ISERROR(VLOOKUP(G102,'points lookup'!$K$2:$L$16,2,FALSE)),"",VLOOKUP(G102,'points lookup'!$K$2:$L$16,2,FALSE))</f>
        <v/>
      </c>
      <c r="K102" s="29" t="str">
        <f>IF(ISERROR(VLOOKUP(H102,'points lookup'!$K$2:$L$16,2,FALSE)),"",VLOOKUP(H102,'points lookup'!$K$2:$L$16,2,FALSE))</f>
        <v/>
      </c>
      <c r="L102" s="29" t="str">
        <f>IF(ISERROR(VLOOKUP(I102,'points lookup'!$K$2:$L$16,2,FALSE)),"",VLOOKUP(I102,'points lookup'!$K$2:$L$16,2,FALSE))</f>
        <v/>
      </c>
      <c r="M102" s="30" t="str">
        <f t="shared" si="30"/>
        <v/>
      </c>
      <c r="N102" s="57" t="str">
        <f>IF(ISERROR(LOOKUP(M102,'points lookup'!$Q$2:$R$4)),"",LOOKUP(M102,'points lookup'!$Q$2:$R$4))</f>
        <v/>
      </c>
      <c r="O102" s="56" t="str">
        <f>IF(ISERROR(LOOKUP(M102,'points lookup'!$C$3:$D$26)),"",LOOKUP(M102,'points lookup'!$C$3:$D$26))</f>
        <v/>
      </c>
      <c r="P102" s="12" t="str">
        <f>IF(ISERROR(VLOOKUP($O102,'points lookup'!$D$3:$H$22,3,FALSE)),"",VLOOKUP($O102,'points lookup'!$D$3:$H$22,3,FALSE))</f>
        <v/>
      </c>
      <c r="Q102" s="13" t="str">
        <f>IF(ISERROR(VLOOKUP($O102,'points lookup'!$D$3:$H$22,4,FALSE)),"",VLOOKUP($O102,'points lookup'!$D$3:$H$22,4,FALSE))</f>
        <v/>
      </c>
      <c r="R102" s="122" t="str">
        <f>IF(ISERROR(VLOOKUP($O102,'points lookup'!$D$3:$H$22,5,FALSE)),"",VLOOKUP($O102,'points lookup'!$D$3:$H$22,5,FALSE))</f>
        <v/>
      </c>
      <c r="S102" s="62"/>
      <c r="T102" s="63"/>
      <c r="U102" s="64"/>
      <c r="V102" s="1" t="str">
        <f>IF(ISERROR(IF(ISNUMBER(S102),S102,VLOOKUP(S102,'points lookup'!$O$2:$P$12,2,FALSE))),"",IF(ISNUMBER(S102),S102,VLOOKUP(S102,'points lookup'!$O$2:$P$12,2,FALSE)))</f>
        <v/>
      </c>
      <c r="W102" s="7" t="str">
        <f>IF(ISERROR(IF(ISNUMBER(T102),T102,VLOOKUP(T102,'points lookup'!$O$2:$P$12,2,FALSE))),"",IF(ISNUMBER(T102),T102,VLOOKUP(T102,'points lookup'!$O$2:$P$12,2,FALSE)))</f>
        <v/>
      </c>
      <c r="X102" s="2" t="str">
        <f>IF(ISERROR(IF(ISNUMBER(U102),U102,VLOOKUP(U102,'points lookup'!$O$2:$P$12,2,FALSE))),"",IF(ISNUMBER(U102),U102,VLOOKUP(U102,'points lookup'!$O$2:$P$12,2,FALSE)))</f>
        <v/>
      </c>
      <c r="Y102" s="1" t="str">
        <f t="shared" si="31"/>
        <v/>
      </c>
      <c r="Z102" s="7" t="str">
        <f t="shared" si="26"/>
        <v/>
      </c>
      <c r="AA102" s="2" t="str">
        <f t="shared" si="27"/>
        <v/>
      </c>
      <c r="AB102" s="79" t="str">
        <f>IF(ISERROR(VLOOKUP($O102,'points lookup'!$T$3:$X$26,3,FALSE)),"",VLOOKUP($O102,'points lookup'!$T$3:$X$26,3,FALSE))</f>
        <v/>
      </c>
      <c r="AC102" s="79" t="str">
        <f>IF(ISERROR(VLOOKUP($O102,'points lookup'!$T$3:$X$26,4,FALSE)),"",VLOOKUP($O102,'points lookup'!$T$3:$X$26,4,FALSE))</f>
        <v/>
      </c>
      <c r="AD102" s="79" t="str">
        <f>IF(ISERROR(VLOOKUP($O102,'points lookup'!$T$3:$X$26,5,FALSE)),"",VLOOKUP($O102,'points lookup'!$T$3:$X$26,5,FALSE))</f>
        <v/>
      </c>
      <c r="AE102" s="82" t="str">
        <f t="shared" si="32"/>
        <v/>
      </c>
      <c r="AF102" s="79" t="str">
        <f t="shared" si="28"/>
        <v/>
      </c>
      <c r="AG102" s="83" t="str">
        <f t="shared" si="29"/>
        <v/>
      </c>
      <c r="AH102" s="132" t="str">
        <f t="shared" si="33"/>
        <v/>
      </c>
      <c r="AI102" s="48" t="str">
        <f t="shared" si="34"/>
        <v/>
      </c>
      <c r="AJ102" s="48" t="str">
        <f t="shared" si="35"/>
        <v/>
      </c>
      <c r="AK102" s="49" t="str">
        <f t="shared" si="36"/>
        <v/>
      </c>
      <c r="AL102" s="47" t="str">
        <f t="shared" si="37"/>
        <v/>
      </c>
      <c r="AM102" s="48" t="str">
        <f t="shared" si="38"/>
        <v/>
      </c>
      <c r="AN102" s="48" t="str">
        <f t="shared" si="39"/>
        <v/>
      </c>
      <c r="AO102" s="49" t="str">
        <f t="shared" si="40"/>
        <v/>
      </c>
      <c r="AP102" s="47" t="str">
        <f t="shared" si="41"/>
        <v/>
      </c>
      <c r="AQ102" s="48" t="str">
        <f t="shared" si="42"/>
        <v/>
      </c>
      <c r="AR102" s="48" t="str">
        <f t="shared" si="43"/>
        <v/>
      </c>
      <c r="AS102" s="49" t="str">
        <f t="shared" si="44"/>
        <v/>
      </c>
      <c r="AT102" s="47" t="str">
        <f t="shared" si="45"/>
        <v/>
      </c>
      <c r="AU102" s="48" t="str">
        <f t="shared" si="46"/>
        <v/>
      </c>
      <c r="AV102" s="48" t="str">
        <f t="shared" si="47"/>
        <v/>
      </c>
      <c r="AW102" s="96" t="str">
        <f t="shared" si="48"/>
        <v/>
      </c>
    </row>
    <row r="103" spans="1:49" ht="14.25" customHeight="1" x14ac:dyDescent="0.25">
      <c r="A103" s="94"/>
      <c r="B103" s="10"/>
      <c r="C103" s="15"/>
      <c r="D103" s="15"/>
      <c r="E103" s="15"/>
      <c r="F103" s="15"/>
      <c r="G103" s="20"/>
      <c r="H103" s="21"/>
      <c r="I103" s="25"/>
      <c r="J103" s="28" t="str">
        <f>IF(ISERROR(VLOOKUP(G103,'points lookup'!$K$2:$L$16,2,FALSE)),"",VLOOKUP(G103,'points lookup'!$K$2:$L$16,2,FALSE))</f>
        <v/>
      </c>
      <c r="K103" s="29" t="str">
        <f>IF(ISERROR(VLOOKUP(H103,'points lookup'!$K$2:$L$16,2,FALSE)),"",VLOOKUP(H103,'points lookup'!$K$2:$L$16,2,FALSE))</f>
        <v/>
      </c>
      <c r="L103" s="29" t="str">
        <f>IF(ISERROR(VLOOKUP(I103,'points lookup'!$K$2:$L$16,2,FALSE)),"",VLOOKUP(I103,'points lookup'!$K$2:$L$16,2,FALSE))</f>
        <v/>
      </c>
      <c r="M103" s="30" t="str">
        <f t="shared" si="30"/>
        <v/>
      </c>
      <c r="N103" s="57" t="str">
        <f>IF(ISERROR(LOOKUP(M103,'points lookup'!$Q$2:$R$4)),"",LOOKUP(M103,'points lookup'!$Q$2:$R$4))</f>
        <v/>
      </c>
      <c r="O103" s="56" t="str">
        <f>IF(ISERROR(LOOKUP(M103,'points lookup'!$C$3:$D$26)),"",LOOKUP(M103,'points lookup'!$C$3:$D$26))</f>
        <v/>
      </c>
      <c r="P103" s="12" t="str">
        <f>IF(ISERROR(VLOOKUP($O103,'points lookup'!$D$3:$H$22,3,FALSE)),"",VLOOKUP($O103,'points lookup'!$D$3:$H$22,3,FALSE))</f>
        <v/>
      </c>
      <c r="Q103" s="13" t="str">
        <f>IF(ISERROR(VLOOKUP($O103,'points lookup'!$D$3:$H$22,4,FALSE)),"",VLOOKUP($O103,'points lookup'!$D$3:$H$22,4,FALSE))</f>
        <v/>
      </c>
      <c r="R103" s="122" t="str">
        <f>IF(ISERROR(VLOOKUP($O103,'points lookup'!$D$3:$H$22,5,FALSE)),"",VLOOKUP($O103,'points lookup'!$D$3:$H$22,5,FALSE))</f>
        <v/>
      </c>
      <c r="S103" s="62"/>
      <c r="T103" s="63"/>
      <c r="U103" s="64"/>
      <c r="V103" s="1" t="str">
        <f>IF(ISERROR(IF(ISNUMBER(S103),S103,VLOOKUP(S103,'points lookup'!$O$2:$P$12,2,FALSE))),"",IF(ISNUMBER(S103),S103,VLOOKUP(S103,'points lookup'!$O$2:$P$12,2,FALSE)))</f>
        <v/>
      </c>
      <c r="W103" s="7" t="str">
        <f>IF(ISERROR(IF(ISNUMBER(T103),T103,VLOOKUP(T103,'points lookup'!$O$2:$P$12,2,FALSE))),"",IF(ISNUMBER(T103),T103,VLOOKUP(T103,'points lookup'!$O$2:$P$12,2,FALSE)))</f>
        <v/>
      </c>
      <c r="X103" s="2" t="str">
        <f>IF(ISERROR(IF(ISNUMBER(U103),U103,VLOOKUP(U103,'points lookup'!$O$2:$P$12,2,FALSE))),"",IF(ISNUMBER(U103),U103,VLOOKUP(U103,'points lookup'!$O$2:$P$12,2,FALSE)))</f>
        <v/>
      </c>
      <c r="Y103" s="1" t="str">
        <f t="shared" si="31"/>
        <v/>
      </c>
      <c r="Z103" s="7" t="str">
        <f t="shared" si="26"/>
        <v/>
      </c>
      <c r="AA103" s="2" t="str">
        <f t="shared" si="27"/>
        <v/>
      </c>
      <c r="AB103" s="79" t="str">
        <f>IF(ISERROR(VLOOKUP($O103,'points lookup'!$T$3:$X$26,3,FALSE)),"",VLOOKUP($O103,'points lookup'!$T$3:$X$26,3,FALSE))</f>
        <v/>
      </c>
      <c r="AC103" s="79" t="str">
        <f>IF(ISERROR(VLOOKUP($O103,'points lookup'!$T$3:$X$26,4,FALSE)),"",VLOOKUP($O103,'points lookup'!$T$3:$X$26,4,FALSE))</f>
        <v/>
      </c>
      <c r="AD103" s="79" t="str">
        <f>IF(ISERROR(VLOOKUP($O103,'points lookup'!$T$3:$X$26,5,FALSE)),"",VLOOKUP($O103,'points lookup'!$T$3:$X$26,5,FALSE))</f>
        <v/>
      </c>
      <c r="AE103" s="82" t="str">
        <f t="shared" si="32"/>
        <v/>
      </c>
      <c r="AF103" s="79" t="str">
        <f t="shared" si="28"/>
        <v/>
      </c>
      <c r="AG103" s="83" t="str">
        <f t="shared" si="29"/>
        <v/>
      </c>
      <c r="AH103" s="132" t="str">
        <f t="shared" si="33"/>
        <v/>
      </c>
      <c r="AI103" s="48" t="str">
        <f t="shared" si="34"/>
        <v/>
      </c>
      <c r="AJ103" s="48" t="str">
        <f t="shared" si="35"/>
        <v/>
      </c>
      <c r="AK103" s="49" t="str">
        <f t="shared" si="36"/>
        <v/>
      </c>
      <c r="AL103" s="47" t="str">
        <f t="shared" si="37"/>
        <v/>
      </c>
      <c r="AM103" s="48" t="str">
        <f t="shared" si="38"/>
        <v/>
      </c>
      <c r="AN103" s="48" t="str">
        <f t="shared" si="39"/>
        <v/>
      </c>
      <c r="AO103" s="49" t="str">
        <f t="shared" si="40"/>
        <v/>
      </c>
      <c r="AP103" s="47" t="str">
        <f t="shared" si="41"/>
        <v/>
      </c>
      <c r="AQ103" s="48" t="str">
        <f t="shared" si="42"/>
        <v/>
      </c>
      <c r="AR103" s="48" t="str">
        <f t="shared" si="43"/>
        <v/>
      </c>
      <c r="AS103" s="49" t="str">
        <f t="shared" si="44"/>
        <v/>
      </c>
      <c r="AT103" s="47" t="str">
        <f t="shared" si="45"/>
        <v/>
      </c>
      <c r="AU103" s="48" t="str">
        <f t="shared" si="46"/>
        <v/>
      </c>
      <c r="AV103" s="48" t="str">
        <f t="shared" si="47"/>
        <v/>
      </c>
      <c r="AW103" s="96" t="str">
        <f t="shared" si="48"/>
        <v/>
      </c>
    </row>
    <row r="104" spans="1:49" ht="14.25" customHeight="1" x14ac:dyDescent="0.25">
      <c r="A104" s="94"/>
      <c r="B104" s="14"/>
      <c r="C104" s="15"/>
      <c r="D104" s="15"/>
      <c r="E104" s="15"/>
      <c r="F104" s="15"/>
      <c r="G104" s="20"/>
      <c r="H104" s="21"/>
      <c r="I104" s="25"/>
      <c r="J104" s="28" t="str">
        <f>IF(ISERROR(VLOOKUP(G104,'points lookup'!$K$2:$L$16,2,FALSE)),"",VLOOKUP(G104,'points lookup'!$K$2:$L$16,2,FALSE))</f>
        <v/>
      </c>
      <c r="K104" s="29" t="str">
        <f>IF(ISERROR(VLOOKUP(H104,'points lookup'!$K$2:$L$16,2,FALSE)),"",VLOOKUP(H104,'points lookup'!$K$2:$L$16,2,FALSE))</f>
        <v/>
      </c>
      <c r="L104" s="29" t="str">
        <f>IF(ISERROR(VLOOKUP(I104,'points lookup'!$K$2:$L$16,2,FALSE)),"",VLOOKUP(I104,'points lookup'!$K$2:$L$16,2,FALSE))</f>
        <v/>
      </c>
      <c r="M104" s="30" t="str">
        <f t="shared" si="30"/>
        <v/>
      </c>
      <c r="N104" s="57" t="str">
        <f>IF(ISERROR(LOOKUP(M104,'points lookup'!$Q$2:$R$4)),"",LOOKUP(M104,'points lookup'!$Q$2:$R$4))</f>
        <v/>
      </c>
      <c r="O104" s="56" t="str">
        <f>IF(ISERROR(LOOKUP(M104,'points lookup'!$C$3:$D$26)),"",LOOKUP(M104,'points lookup'!$C$3:$D$26))</f>
        <v/>
      </c>
      <c r="P104" s="12" t="str">
        <f>IF(ISERROR(VLOOKUP($O104,'points lookup'!$D$3:$H$22,3,FALSE)),"",VLOOKUP($O104,'points lookup'!$D$3:$H$22,3,FALSE))</f>
        <v/>
      </c>
      <c r="Q104" s="13" t="str">
        <f>IF(ISERROR(VLOOKUP($O104,'points lookup'!$D$3:$H$22,4,FALSE)),"",VLOOKUP($O104,'points lookup'!$D$3:$H$22,4,FALSE))</f>
        <v/>
      </c>
      <c r="R104" s="122" t="str">
        <f>IF(ISERROR(VLOOKUP($O104,'points lookup'!$D$3:$H$22,5,FALSE)),"",VLOOKUP($O104,'points lookup'!$D$3:$H$22,5,FALSE))</f>
        <v/>
      </c>
      <c r="S104" s="62"/>
      <c r="T104" s="63"/>
      <c r="U104" s="64"/>
      <c r="V104" s="1" t="str">
        <f>IF(ISERROR(IF(ISNUMBER(S104),S104,VLOOKUP(S104,'points lookup'!$O$2:$P$12,2,FALSE))),"",IF(ISNUMBER(S104),S104,VLOOKUP(S104,'points lookup'!$O$2:$P$12,2,FALSE)))</f>
        <v/>
      </c>
      <c r="W104" s="7" t="str">
        <f>IF(ISERROR(IF(ISNUMBER(T104),T104,VLOOKUP(T104,'points lookup'!$O$2:$P$12,2,FALSE))),"",IF(ISNUMBER(T104),T104,VLOOKUP(T104,'points lookup'!$O$2:$P$12,2,FALSE)))</f>
        <v/>
      </c>
      <c r="X104" s="2" t="str">
        <f>IF(ISERROR(IF(ISNUMBER(U104),U104,VLOOKUP(U104,'points lookup'!$O$2:$P$12,2,FALSE))),"",IF(ISNUMBER(U104),U104,VLOOKUP(U104,'points lookup'!$O$2:$P$12,2,FALSE)))</f>
        <v/>
      </c>
      <c r="Y104" s="1" t="str">
        <f t="shared" si="31"/>
        <v/>
      </c>
      <c r="Z104" s="7" t="str">
        <f t="shared" si="26"/>
        <v/>
      </c>
      <c r="AA104" s="2" t="str">
        <f t="shared" si="27"/>
        <v/>
      </c>
      <c r="AB104" s="79" t="str">
        <f>IF(ISERROR(VLOOKUP($O104,'points lookup'!$T$3:$X$26,3,FALSE)),"",VLOOKUP($O104,'points lookup'!$T$3:$X$26,3,FALSE))</f>
        <v/>
      </c>
      <c r="AC104" s="79" t="str">
        <f>IF(ISERROR(VLOOKUP($O104,'points lookup'!$T$3:$X$26,4,FALSE)),"",VLOOKUP($O104,'points lookup'!$T$3:$X$26,4,FALSE))</f>
        <v/>
      </c>
      <c r="AD104" s="79" t="str">
        <f>IF(ISERROR(VLOOKUP($O104,'points lookup'!$T$3:$X$26,5,FALSE)),"",VLOOKUP($O104,'points lookup'!$T$3:$X$26,5,FALSE))</f>
        <v/>
      </c>
      <c r="AE104" s="82" t="str">
        <f t="shared" si="32"/>
        <v/>
      </c>
      <c r="AF104" s="79" t="str">
        <f t="shared" si="28"/>
        <v/>
      </c>
      <c r="AG104" s="83" t="str">
        <f t="shared" si="29"/>
        <v/>
      </c>
      <c r="AH104" s="132" t="str">
        <f t="shared" si="33"/>
        <v/>
      </c>
      <c r="AI104" s="48" t="str">
        <f t="shared" si="34"/>
        <v/>
      </c>
      <c r="AJ104" s="48" t="str">
        <f t="shared" si="35"/>
        <v/>
      </c>
      <c r="AK104" s="49" t="str">
        <f t="shared" si="36"/>
        <v/>
      </c>
      <c r="AL104" s="47" t="str">
        <f t="shared" si="37"/>
        <v/>
      </c>
      <c r="AM104" s="48" t="str">
        <f t="shared" si="38"/>
        <v/>
      </c>
      <c r="AN104" s="48" t="str">
        <f t="shared" si="39"/>
        <v/>
      </c>
      <c r="AO104" s="49" t="str">
        <f t="shared" si="40"/>
        <v/>
      </c>
      <c r="AP104" s="47" t="str">
        <f t="shared" si="41"/>
        <v/>
      </c>
      <c r="AQ104" s="48" t="str">
        <f t="shared" si="42"/>
        <v/>
      </c>
      <c r="AR104" s="48" t="str">
        <f t="shared" si="43"/>
        <v/>
      </c>
      <c r="AS104" s="49" t="str">
        <f t="shared" si="44"/>
        <v/>
      </c>
      <c r="AT104" s="47" t="str">
        <f t="shared" si="45"/>
        <v/>
      </c>
      <c r="AU104" s="48" t="str">
        <f t="shared" si="46"/>
        <v/>
      </c>
      <c r="AV104" s="48" t="str">
        <f t="shared" si="47"/>
        <v/>
      </c>
      <c r="AW104" s="96" t="str">
        <f t="shared" si="48"/>
        <v/>
      </c>
    </row>
    <row r="105" spans="1:49" ht="14.25" customHeight="1" x14ac:dyDescent="0.25">
      <c r="A105" s="94"/>
      <c r="B105" s="10"/>
      <c r="C105" s="15"/>
      <c r="D105" s="15"/>
      <c r="E105" s="15"/>
      <c r="F105" s="15"/>
      <c r="G105" s="20"/>
      <c r="H105" s="21"/>
      <c r="I105" s="25"/>
      <c r="J105" s="28" t="str">
        <f>IF(ISERROR(VLOOKUP(G105,'points lookup'!$K$2:$L$16,2,FALSE)),"",VLOOKUP(G105,'points lookup'!$K$2:$L$16,2,FALSE))</f>
        <v/>
      </c>
      <c r="K105" s="29" t="str">
        <f>IF(ISERROR(VLOOKUP(H105,'points lookup'!$K$2:$L$16,2,FALSE)),"",VLOOKUP(H105,'points lookup'!$K$2:$L$16,2,FALSE))</f>
        <v/>
      </c>
      <c r="L105" s="29" t="str">
        <f>IF(ISERROR(VLOOKUP(I105,'points lookup'!$K$2:$L$16,2,FALSE)),"",VLOOKUP(I105,'points lookup'!$K$2:$L$16,2,FALSE))</f>
        <v/>
      </c>
      <c r="M105" s="30" t="str">
        <f t="shared" si="30"/>
        <v/>
      </c>
      <c r="N105" s="57" t="str">
        <f>IF(ISERROR(LOOKUP(M105,'points lookup'!$Q$2:$R$4)),"",LOOKUP(M105,'points lookup'!$Q$2:$R$4))</f>
        <v/>
      </c>
      <c r="O105" s="56" t="str">
        <f>IF(ISERROR(LOOKUP(M105,'points lookup'!$C$3:$D$26)),"",LOOKUP(M105,'points lookup'!$C$3:$D$26))</f>
        <v/>
      </c>
      <c r="P105" s="12" t="str">
        <f>IF(ISERROR(VLOOKUP($O105,'points lookup'!$D$3:$H$22,3,FALSE)),"",VLOOKUP($O105,'points lookup'!$D$3:$H$22,3,FALSE))</f>
        <v/>
      </c>
      <c r="Q105" s="13" t="str">
        <f>IF(ISERROR(VLOOKUP($O105,'points lookup'!$D$3:$H$22,4,FALSE)),"",VLOOKUP($O105,'points lookup'!$D$3:$H$22,4,FALSE))</f>
        <v/>
      </c>
      <c r="R105" s="122" t="str">
        <f>IF(ISERROR(VLOOKUP($O105,'points lookup'!$D$3:$H$22,5,FALSE)),"",VLOOKUP($O105,'points lookup'!$D$3:$H$22,5,FALSE))</f>
        <v/>
      </c>
      <c r="S105" s="62"/>
      <c r="T105" s="63"/>
      <c r="U105" s="64"/>
      <c r="V105" s="1" t="str">
        <f>IF(ISERROR(IF(ISNUMBER(S105),S105,VLOOKUP(S105,'points lookup'!$O$2:$P$12,2,FALSE))),"",IF(ISNUMBER(S105),S105,VLOOKUP(S105,'points lookup'!$O$2:$P$12,2,FALSE)))</f>
        <v/>
      </c>
      <c r="W105" s="7" t="str">
        <f>IF(ISERROR(IF(ISNUMBER(T105),T105,VLOOKUP(T105,'points lookup'!$O$2:$P$12,2,FALSE))),"",IF(ISNUMBER(T105),T105,VLOOKUP(T105,'points lookup'!$O$2:$P$12,2,FALSE)))</f>
        <v/>
      </c>
      <c r="X105" s="2" t="str">
        <f>IF(ISERROR(IF(ISNUMBER(U105),U105,VLOOKUP(U105,'points lookup'!$O$2:$P$12,2,FALSE))),"",IF(ISNUMBER(U105),U105,VLOOKUP(U105,'points lookup'!$O$2:$P$12,2,FALSE)))</f>
        <v/>
      </c>
      <c r="Y105" s="1" t="str">
        <f t="shared" si="31"/>
        <v/>
      </c>
      <c r="Z105" s="7" t="str">
        <f t="shared" si="26"/>
        <v/>
      </c>
      <c r="AA105" s="2" t="str">
        <f t="shared" si="27"/>
        <v/>
      </c>
      <c r="AB105" s="79" t="str">
        <f>IF(ISERROR(VLOOKUP($O105,'points lookup'!$T$3:$X$26,3,FALSE)),"",VLOOKUP($O105,'points lookup'!$T$3:$X$26,3,FALSE))</f>
        <v/>
      </c>
      <c r="AC105" s="79" t="str">
        <f>IF(ISERROR(VLOOKUP($O105,'points lookup'!$T$3:$X$26,4,FALSE)),"",VLOOKUP($O105,'points lookup'!$T$3:$X$26,4,FALSE))</f>
        <v/>
      </c>
      <c r="AD105" s="79" t="str">
        <f>IF(ISERROR(VLOOKUP($O105,'points lookup'!$T$3:$X$26,5,FALSE)),"",VLOOKUP($O105,'points lookup'!$T$3:$X$26,5,FALSE))</f>
        <v/>
      </c>
      <c r="AE105" s="82" t="str">
        <f t="shared" si="32"/>
        <v/>
      </c>
      <c r="AF105" s="79" t="str">
        <f t="shared" si="28"/>
        <v/>
      </c>
      <c r="AG105" s="83" t="str">
        <f t="shared" si="29"/>
        <v/>
      </c>
      <c r="AH105" s="132" t="str">
        <f t="shared" si="33"/>
        <v/>
      </c>
      <c r="AI105" s="48" t="str">
        <f t="shared" si="34"/>
        <v/>
      </c>
      <c r="AJ105" s="48" t="str">
        <f t="shared" si="35"/>
        <v/>
      </c>
      <c r="AK105" s="49" t="str">
        <f t="shared" si="36"/>
        <v/>
      </c>
      <c r="AL105" s="47" t="str">
        <f t="shared" si="37"/>
        <v/>
      </c>
      <c r="AM105" s="48" t="str">
        <f t="shared" si="38"/>
        <v/>
      </c>
      <c r="AN105" s="48" t="str">
        <f t="shared" si="39"/>
        <v/>
      </c>
      <c r="AO105" s="49" t="str">
        <f t="shared" si="40"/>
        <v/>
      </c>
      <c r="AP105" s="47" t="str">
        <f t="shared" si="41"/>
        <v/>
      </c>
      <c r="AQ105" s="48" t="str">
        <f t="shared" si="42"/>
        <v/>
      </c>
      <c r="AR105" s="48" t="str">
        <f t="shared" si="43"/>
        <v/>
      </c>
      <c r="AS105" s="49" t="str">
        <f t="shared" si="44"/>
        <v/>
      </c>
      <c r="AT105" s="47" t="str">
        <f t="shared" si="45"/>
        <v/>
      </c>
      <c r="AU105" s="48" t="str">
        <f t="shared" si="46"/>
        <v/>
      </c>
      <c r="AV105" s="48" t="str">
        <f t="shared" si="47"/>
        <v/>
      </c>
      <c r="AW105" s="96" t="str">
        <f t="shared" si="48"/>
        <v/>
      </c>
    </row>
    <row r="106" spans="1:49" ht="14.25" customHeight="1" x14ac:dyDescent="0.25">
      <c r="A106" s="94"/>
      <c r="B106" s="14"/>
      <c r="C106" s="15"/>
      <c r="D106" s="15"/>
      <c r="E106" s="15"/>
      <c r="F106" s="15"/>
      <c r="G106" s="20"/>
      <c r="H106" s="21"/>
      <c r="I106" s="25"/>
      <c r="J106" s="28" t="str">
        <f>IF(ISERROR(VLOOKUP(G106,'points lookup'!$K$2:$L$16,2,FALSE)),"",VLOOKUP(G106,'points lookup'!$K$2:$L$16,2,FALSE))</f>
        <v/>
      </c>
      <c r="K106" s="29" t="str">
        <f>IF(ISERROR(VLOOKUP(H106,'points lookup'!$K$2:$L$16,2,FALSE)),"",VLOOKUP(H106,'points lookup'!$K$2:$L$16,2,FALSE))</f>
        <v/>
      </c>
      <c r="L106" s="29" t="str">
        <f>IF(ISERROR(VLOOKUP(I106,'points lookup'!$K$2:$L$16,2,FALSE)),"",VLOOKUP(I106,'points lookup'!$K$2:$L$16,2,FALSE))</f>
        <v/>
      </c>
      <c r="M106" s="30" t="str">
        <f t="shared" si="30"/>
        <v/>
      </c>
      <c r="N106" s="57" t="str">
        <f>IF(ISERROR(LOOKUP(M106,'points lookup'!$Q$2:$R$4)),"",LOOKUP(M106,'points lookup'!$Q$2:$R$4))</f>
        <v/>
      </c>
      <c r="O106" s="56" t="str">
        <f>IF(ISERROR(LOOKUP(M106,'points lookup'!$C$3:$D$26)),"",LOOKUP(M106,'points lookup'!$C$3:$D$26))</f>
        <v/>
      </c>
      <c r="P106" s="12" t="str">
        <f>IF(ISERROR(VLOOKUP($O106,'points lookup'!$D$3:$H$22,3,FALSE)),"",VLOOKUP($O106,'points lookup'!$D$3:$H$22,3,FALSE))</f>
        <v/>
      </c>
      <c r="Q106" s="13" t="str">
        <f>IF(ISERROR(VLOOKUP($O106,'points lookup'!$D$3:$H$22,4,FALSE)),"",VLOOKUP($O106,'points lookup'!$D$3:$H$22,4,FALSE))</f>
        <v/>
      </c>
      <c r="R106" s="122" t="str">
        <f>IF(ISERROR(VLOOKUP($O106,'points lookup'!$D$3:$H$22,5,FALSE)),"",VLOOKUP($O106,'points lookup'!$D$3:$H$22,5,FALSE))</f>
        <v/>
      </c>
      <c r="S106" s="62"/>
      <c r="T106" s="63"/>
      <c r="U106" s="64"/>
      <c r="V106" s="1" t="str">
        <f>IF(ISERROR(IF(ISNUMBER(S106),S106,VLOOKUP(S106,'points lookup'!$O$2:$P$12,2,FALSE))),"",IF(ISNUMBER(S106),S106,VLOOKUP(S106,'points lookup'!$O$2:$P$12,2,FALSE)))</f>
        <v/>
      </c>
      <c r="W106" s="7" t="str">
        <f>IF(ISERROR(IF(ISNUMBER(T106),T106,VLOOKUP(T106,'points lookup'!$O$2:$P$12,2,FALSE))),"",IF(ISNUMBER(T106),T106,VLOOKUP(T106,'points lookup'!$O$2:$P$12,2,FALSE)))</f>
        <v/>
      </c>
      <c r="X106" s="2" t="str">
        <f>IF(ISERROR(IF(ISNUMBER(U106),U106,VLOOKUP(U106,'points lookup'!$O$2:$P$12,2,FALSE))),"",IF(ISNUMBER(U106),U106,VLOOKUP(U106,'points lookup'!$O$2:$P$12,2,FALSE)))</f>
        <v/>
      </c>
      <c r="Y106" s="1" t="str">
        <f t="shared" si="31"/>
        <v/>
      </c>
      <c r="Z106" s="7" t="str">
        <f t="shared" si="26"/>
        <v/>
      </c>
      <c r="AA106" s="2" t="str">
        <f t="shared" si="27"/>
        <v/>
      </c>
      <c r="AB106" s="79" t="str">
        <f>IF(ISERROR(VLOOKUP($O106,'points lookup'!$T$3:$X$26,3,FALSE)),"",VLOOKUP($O106,'points lookup'!$T$3:$X$26,3,FALSE))</f>
        <v/>
      </c>
      <c r="AC106" s="79" t="str">
        <f>IF(ISERROR(VLOOKUP($O106,'points lookup'!$T$3:$X$26,4,FALSE)),"",VLOOKUP($O106,'points lookup'!$T$3:$X$26,4,FALSE))</f>
        <v/>
      </c>
      <c r="AD106" s="79" t="str">
        <f>IF(ISERROR(VLOOKUP($O106,'points lookup'!$T$3:$X$26,5,FALSE)),"",VLOOKUP($O106,'points lookup'!$T$3:$X$26,5,FALSE))</f>
        <v/>
      </c>
      <c r="AE106" s="82" t="str">
        <f t="shared" si="32"/>
        <v/>
      </c>
      <c r="AF106" s="79" t="str">
        <f t="shared" si="28"/>
        <v/>
      </c>
      <c r="AG106" s="83" t="str">
        <f t="shared" si="29"/>
        <v/>
      </c>
      <c r="AH106" s="132" t="str">
        <f t="shared" si="33"/>
        <v/>
      </c>
      <c r="AI106" s="48" t="str">
        <f t="shared" si="34"/>
        <v/>
      </c>
      <c r="AJ106" s="48" t="str">
        <f t="shared" si="35"/>
        <v/>
      </c>
      <c r="AK106" s="49" t="str">
        <f t="shared" si="36"/>
        <v/>
      </c>
      <c r="AL106" s="47" t="str">
        <f t="shared" si="37"/>
        <v/>
      </c>
      <c r="AM106" s="48" t="str">
        <f t="shared" si="38"/>
        <v/>
      </c>
      <c r="AN106" s="48" t="str">
        <f t="shared" si="39"/>
        <v/>
      </c>
      <c r="AO106" s="49" t="str">
        <f t="shared" si="40"/>
        <v/>
      </c>
      <c r="AP106" s="47" t="str">
        <f t="shared" si="41"/>
        <v/>
      </c>
      <c r="AQ106" s="48" t="str">
        <f t="shared" si="42"/>
        <v/>
      </c>
      <c r="AR106" s="48" t="str">
        <f t="shared" si="43"/>
        <v/>
      </c>
      <c r="AS106" s="49" t="str">
        <f t="shared" si="44"/>
        <v/>
      </c>
      <c r="AT106" s="47" t="str">
        <f t="shared" si="45"/>
        <v/>
      </c>
      <c r="AU106" s="48" t="str">
        <f t="shared" si="46"/>
        <v/>
      </c>
      <c r="AV106" s="48" t="str">
        <f t="shared" si="47"/>
        <v/>
      </c>
      <c r="AW106" s="96" t="str">
        <f t="shared" si="48"/>
        <v/>
      </c>
    </row>
    <row r="107" spans="1:49" ht="14.25" customHeight="1" x14ac:dyDescent="0.25">
      <c r="A107" s="94"/>
      <c r="B107" s="10"/>
      <c r="C107" s="15"/>
      <c r="D107" s="15"/>
      <c r="E107" s="15"/>
      <c r="F107" s="15"/>
      <c r="G107" s="20"/>
      <c r="H107" s="21"/>
      <c r="I107" s="25"/>
      <c r="J107" s="28" t="str">
        <f>IF(ISERROR(VLOOKUP(G107,'points lookup'!$K$2:$L$16,2,FALSE)),"",VLOOKUP(G107,'points lookup'!$K$2:$L$16,2,FALSE))</f>
        <v/>
      </c>
      <c r="K107" s="29" t="str">
        <f>IF(ISERROR(VLOOKUP(H107,'points lookup'!$K$2:$L$16,2,FALSE)),"",VLOOKUP(H107,'points lookup'!$K$2:$L$16,2,FALSE))</f>
        <v/>
      </c>
      <c r="L107" s="29" t="str">
        <f>IF(ISERROR(VLOOKUP(I107,'points lookup'!$K$2:$L$16,2,FALSE)),"",VLOOKUP(I107,'points lookup'!$K$2:$L$16,2,FALSE))</f>
        <v/>
      </c>
      <c r="M107" s="30" t="str">
        <f t="shared" si="30"/>
        <v/>
      </c>
      <c r="N107" s="57" t="str">
        <f>IF(ISERROR(LOOKUP(M107,'points lookup'!$Q$2:$R$4)),"",LOOKUP(M107,'points lookup'!$Q$2:$R$4))</f>
        <v/>
      </c>
      <c r="O107" s="56" t="str">
        <f>IF(ISERROR(LOOKUP(M107,'points lookup'!$C$3:$D$26)),"",LOOKUP(M107,'points lookup'!$C$3:$D$26))</f>
        <v/>
      </c>
      <c r="P107" s="12" t="str">
        <f>IF(ISERROR(VLOOKUP($O107,'points lookup'!$D$3:$H$22,3,FALSE)),"",VLOOKUP($O107,'points lookup'!$D$3:$H$22,3,FALSE))</f>
        <v/>
      </c>
      <c r="Q107" s="13" t="str">
        <f>IF(ISERROR(VLOOKUP($O107,'points lookup'!$D$3:$H$22,4,FALSE)),"",VLOOKUP($O107,'points lookup'!$D$3:$H$22,4,FALSE))</f>
        <v/>
      </c>
      <c r="R107" s="122" t="str">
        <f>IF(ISERROR(VLOOKUP($O107,'points lookup'!$D$3:$H$22,5,FALSE)),"",VLOOKUP($O107,'points lookup'!$D$3:$H$22,5,FALSE))</f>
        <v/>
      </c>
      <c r="S107" s="62"/>
      <c r="T107" s="63"/>
      <c r="U107" s="64"/>
      <c r="V107" s="1" t="str">
        <f>IF(ISERROR(IF(ISNUMBER(S107),S107,VLOOKUP(S107,'points lookup'!$O$2:$P$12,2,FALSE))),"",IF(ISNUMBER(S107),S107,VLOOKUP(S107,'points lookup'!$O$2:$P$12,2,FALSE)))</f>
        <v/>
      </c>
      <c r="W107" s="7" t="str">
        <f>IF(ISERROR(IF(ISNUMBER(T107),T107,VLOOKUP(T107,'points lookup'!$O$2:$P$12,2,FALSE))),"",IF(ISNUMBER(T107),T107,VLOOKUP(T107,'points lookup'!$O$2:$P$12,2,FALSE)))</f>
        <v/>
      </c>
      <c r="X107" s="2" t="str">
        <f>IF(ISERROR(IF(ISNUMBER(U107),U107,VLOOKUP(U107,'points lookup'!$O$2:$P$12,2,FALSE))),"",IF(ISNUMBER(U107),U107,VLOOKUP(U107,'points lookup'!$O$2:$P$12,2,FALSE)))</f>
        <v/>
      </c>
      <c r="Y107" s="1" t="str">
        <f t="shared" si="31"/>
        <v/>
      </c>
      <c r="Z107" s="7" t="str">
        <f t="shared" si="26"/>
        <v/>
      </c>
      <c r="AA107" s="2" t="str">
        <f t="shared" si="27"/>
        <v/>
      </c>
      <c r="AB107" s="79" t="str">
        <f>IF(ISERROR(VLOOKUP($O107,'points lookup'!$T$3:$X$26,3,FALSE)),"",VLOOKUP($O107,'points lookup'!$T$3:$X$26,3,FALSE))</f>
        <v/>
      </c>
      <c r="AC107" s="79" t="str">
        <f>IF(ISERROR(VLOOKUP($O107,'points lookup'!$T$3:$X$26,4,FALSE)),"",VLOOKUP($O107,'points lookup'!$T$3:$X$26,4,FALSE))</f>
        <v/>
      </c>
      <c r="AD107" s="79" t="str">
        <f>IF(ISERROR(VLOOKUP($O107,'points lookup'!$T$3:$X$26,5,FALSE)),"",VLOOKUP($O107,'points lookup'!$T$3:$X$26,5,FALSE))</f>
        <v/>
      </c>
      <c r="AE107" s="82" t="str">
        <f t="shared" si="32"/>
        <v/>
      </c>
      <c r="AF107" s="79" t="str">
        <f t="shared" si="28"/>
        <v/>
      </c>
      <c r="AG107" s="83" t="str">
        <f t="shared" si="29"/>
        <v/>
      </c>
      <c r="AH107" s="132" t="str">
        <f t="shared" si="33"/>
        <v/>
      </c>
      <c r="AI107" s="48" t="str">
        <f t="shared" si="34"/>
        <v/>
      </c>
      <c r="AJ107" s="48" t="str">
        <f t="shared" si="35"/>
        <v/>
      </c>
      <c r="AK107" s="49" t="str">
        <f t="shared" si="36"/>
        <v/>
      </c>
      <c r="AL107" s="47" t="str">
        <f t="shared" si="37"/>
        <v/>
      </c>
      <c r="AM107" s="48" t="str">
        <f t="shared" si="38"/>
        <v/>
      </c>
      <c r="AN107" s="48" t="str">
        <f t="shared" si="39"/>
        <v/>
      </c>
      <c r="AO107" s="49" t="str">
        <f t="shared" si="40"/>
        <v/>
      </c>
      <c r="AP107" s="47" t="str">
        <f t="shared" si="41"/>
        <v/>
      </c>
      <c r="AQ107" s="48" t="str">
        <f t="shared" si="42"/>
        <v/>
      </c>
      <c r="AR107" s="48" t="str">
        <f t="shared" si="43"/>
        <v/>
      </c>
      <c r="AS107" s="49" t="str">
        <f t="shared" si="44"/>
        <v/>
      </c>
      <c r="AT107" s="47" t="str">
        <f t="shared" si="45"/>
        <v/>
      </c>
      <c r="AU107" s="48" t="str">
        <f t="shared" si="46"/>
        <v/>
      </c>
      <c r="AV107" s="48" t="str">
        <f t="shared" si="47"/>
        <v/>
      </c>
      <c r="AW107" s="96" t="str">
        <f t="shared" si="48"/>
        <v/>
      </c>
    </row>
    <row r="108" spans="1:49" ht="14.25" customHeight="1" x14ac:dyDescent="0.25">
      <c r="A108" s="94"/>
      <c r="B108" s="14"/>
      <c r="C108" s="15"/>
      <c r="D108" s="15"/>
      <c r="E108" s="15"/>
      <c r="F108" s="15"/>
      <c r="G108" s="20"/>
      <c r="H108" s="21"/>
      <c r="I108" s="25"/>
      <c r="J108" s="28" t="str">
        <f>IF(ISERROR(VLOOKUP(G108,'points lookup'!$K$2:$L$16,2,FALSE)),"",VLOOKUP(G108,'points lookup'!$K$2:$L$16,2,FALSE))</f>
        <v/>
      </c>
      <c r="K108" s="29" t="str">
        <f>IF(ISERROR(VLOOKUP(H108,'points lookup'!$K$2:$L$16,2,FALSE)),"",VLOOKUP(H108,'points lookup'!$K$2:$L$16,2,FALSE))</f>
        <v/>
      </c>
      <c r="L108" s="29" t="str">
        <f>IF(ISERROR(VLOOKUP(I108,'points lookup'!$K$2:$L$16,2,FALSE)),"",VLOOKUP(I108,'points lookup'!$K$2:$L$16,2,FALSE))</f>
        <v/>
      </c>
      <c r="M108" s="30" t="str">
        <f t="shared" si="30"/>
        <v/>
      </c>
      <c r="N108" s="57" t="str">
        <f>IF(ISERROR(LOOKUP(M108,'points lookup'!$Q$2:$R$4)),"",LOOKUP(M108,'points lookup'!$Q$2:$R$4))</f>
        <v/>
      </c>
      <c r="O108" s="56" t="str">
        <f>IF(ISERROR(LOOKUP(M108,'points lookup'!$C$3:$D$26)),"",LOOKUP(M108,'points lookup'!$C$3:$D$26))</f>
        <v/>
      </c>
      <c r="P108" s="12" t="str">
        <f>IF(ISERROR(VLOOKUP($O108,'points lookup'!$D$3:$H$22,3,FALSE)),"",VLOOKUP($O108,'points lookup'!$D$3:$H$22,3,FALSE))</f>
        <v/>
      </c>
      <c r="Q108" s="13" t="str">
        <f>IF(ISERROR(VLOOKUP($O108,'points lookup'!$D$3:$H$22,4,FALSE)),"",VLOOKUP($O108,'points lookup'!$D$3:$H$22,4,FALSE))</f>
        <v/>
      </c>
      <c r="R108" s="122" t="str">
        <f>IF(ISERROR(VLOOKUP($O108,'points lookup'!$D$3:$H$22,5,FALSE)),"",VLOOKUP($O108,'points lookup'!$D$3:$H$22,5,FALSE))</f>
        <v/>
      </c>
      <c r="S108" s="62"/>
      <c r="T108" s="63"/>
      <c r="U108" s="64"/>
      <c r="V108" s="1" t="str">
        <f>IF(ISERROR(IF(ISNUMBER(S108),S108,VLOOKUP(S108,'points lookup'!$O$2:$P$12,2,FALSE))),"",IF(ISNUMBER(S108),S108,VLOOKUP(S108,'points lookup'!$O$2:$P$12,2,FALSE)))</f>
        <v/>
      </c>
      <c r="W108" s="7" t="str">
        <f>IF(ISERROR(IF(ISNUMBER(T108),T108,VLOOKUP(T108,'points lookup'!$O$2:$P$12,2,FALSE))),"",IF(ISNUMBER(T108),T108,VLOOKUP(T108,'points lookup'!$O$2:$P$12,2,FALSE)))</f>
        <v/>
      </c>
      <c r="X108" s="2" t="str">
        <f>IF(ISERROR(IF(ISNUMBER(U108),U108,VLOOKUP(U108,'points lookup'!$O$2:$P$12,2,FALSE))),"",IF(ISNUMBER(U108),U108,VLOOKUP(U108,'points lookup'!$O$2:$P$12,2,FALSE)))</f>
        <v/>
      </c>
      <c r="Y108" s="1" t="str">
        <f t="shared" si="31"/>
        <v/>
      </c>
      <c r="Z108" s="7" t="str">
        <f t="shared" si="26"/>
        <v/>
      </c>
      <c r="AA108" s="2" t="str">
        <f t="shared" si="27"/>
        <v/>
      </c>
      <c r="AB108" s="79" t="str">
        <f>IF(ISERROR(VLOOKUP($O108,'points lookup'!$T$3:$X$26,3,FALSE)),"",VLOOKUP($O108,'points lookup'!$T$3:$X$26,3,FALSE))</f>
        <v/>
      </c>
      <c r="AC108" s="79" t="str">
        <f>IF(ISERROR(VLOOKUP($O108,'points lookup'!$T$3:$X$26,4,FALSE)),"",VLOOKUP($O108,'points lookup'!$T$3:$X$26,4,FALSE))</f>
        <v/>
      </c>
      <c r="AD108" s="79" t="str">
        <f>IF(ISERROR(VLOOKUP($O108,'points lookup'!$T$3:$X$26,5,FALSE)),"",VLOOKUP($O108,'points lookup'!$T$3:$X$26,5,FALSE))</f>
        <v/>
      </c>
      <c r="AE108" s="82" t="str">
        <f t="shared" si="32"/>
        <v/>
      </c>
      <c r="AF108" s="79" t="str">
        <f t="shared" si="28"/>
        <v/>
      </c>
      <c r="AG108" s="83" t="str">
        <f t="shared" si="29"/>
        <v/>
      </c>
      <c r="AH108" s="132" t="str">
        <f t="shared" si="33"/>
        <v/>
      </c>
      <c r="AI108" s="48" t="str">
        <f t="shared" si="34"/>
        <v/>
      </c>
      <c r="AJ108" s="48" t="str">
        <f t="shared" si="35"/>
        <v/>
      </c>
      <c r="AK108" s="49" t="str">
        <f t="shared" si="36"/>
        <v/>
      </c>
      <c r="AL108" s="47" t="str">
        <f t="shared" si="37"/>
        <v/>
      </c>
      <c r="AM108" s="48" t="str">
        <f t="shared" si="38"/>
        <v/>
      </c>
      <c r="AN108" s="48" t="str">
        <f t="shared" si="39"/>
        <v/>
      </c>
      <c r="AO108" s="49" t="str">
        <f t="shared" si="40"/>
        <v/>
      </c>
      <c r="AP108" s="47" t="str">
        <f t="shared" si="41"/>
        <v/>
      </c>
      <c r="AQ108" s="48" t="str">
        <f t="shared" si="42"/>
        <v/>
      </c>
      <c r="AR108" s="48" t="str">
        <f t="shared" si="43"/>
        <v/>
      </c>
      <c r="AS108" s="49" t="str">
        <f t="shared" si="44"/>
        <v/>
      </c>
      <c r="AT108" s="47" t="str">
        <f t="shared" si="45"/>
        <v/>
      </c>
      <c r="AU108" s="48" t="str">
        <f t="shared" si="46"/>
        <v/>
      </c>
      <c r="AV108" s="48" t="str">
        <f t="shared" si="47"/>
        <v/>
      </c>
      <c r="AW108" s="96" t="str">
        <f t="shared" si="48"/>
        <v/>
      </c>
    </row>
    <row r="109" spans="1:49" ht="14.25" customHeight="1" x14ac:dyDescent="0.25">
      <c r="A109" s="94"/>
      <c r="B109" s="10"/>
      <c r="C109" s="15"/>
      <c r="D109" s="15"/>
      <c r="E109" s="15"/>
      <c r="F109" s="15"/>
      <c r="G109" s="20"/>
      <c r="H109" s="21"/>
      <c r="I109" s="25"/>
      <c r="J109" s="28" t="str">
        <f>IF(ISERROR(VLOOKUP(G109,'points lookup'!$K$2:$L$16,2,FALSE)),"",VLOOKUP(G109,'points lookup'!$K$2:$L$16,2,FALSE))</f>
        <v/>
      </c>
      <c r="K109" s="29" t="str">
        <f>IF(ISERROR(VLOOKUP(H109,'points lookup'!$K$2:$L$16,2,FALSE)),"",VLOOKUP(H109,'points lookup'!$K$2:$L$16,2,FALSE))</f>
        <v/>
      </c>
      <c r="L109" s="29" t="str">
        <f>IF(ISERROR(VLOOKUP(I109,'points lookup'!$K$2:$L$16,2,FALSE)),"",VLOOKUP(I109,'points lookup'!$K$2:$L$16,2,FALSE))</f>
        <v/>
      </c>
      <c r="M109" s="30" t="str">
        <f t="shared" si="30"/>
        <v/>
      </c>
      <c r="N109" s="57" t="str">
        <f>IF(ISERROR(LOOKUP(M109,'points lookup'!$Q$2:$R$4)),"",LOOKUP(M109,'points lookup'!$Q$2:$R$4))</f>
        <v/>
      </c>
      <c r="O109" s="56" t="str">
        <f>IF(ISERROR(LOOKUP(M109,'points lookup'!$C$3:$D$26)),"",LOOKUP(M109,'points lookup'!$C$3:$D$26))</f>
        <v/>
      </c>
      <c r="P109" s="12" t="str">
        <f>IF(ISERROR(VLOOKUP($O109,'points lookup'!$D$3:$H$22,3,FALSE)),"",VLOOKUP($O109,'points lookup'!$D$3:$H$22,3,FALSE))</f>
        <v/>
      </c>
      <c r="Q109" s="13" t="str">
        <f>IF(ISERROR(VLOOKUP($O109,'points lookup'!$D$3:$H$22,4,FALSE)),"",VLOOKUP($O109,'points lookup'!$D$3:$H$22,4,FALSE))</f>
        <v/>
      </c>
      <c r="R109" s="122" t="str">
        <f>IF(ISERROR(VLOOKUP($O109,'points lookup'!$D$3:$H$22,5,FALSE)),"",VLOOKUP($O109,'points lookup'!$D$3:$H$22,5,FALSE))</f>
        <v/>
      </c>
      <c r="S109" s="62"/>
      <c r="T109" s="63"/>
      <c r="U109" s="64"/>
      <c r="V109" s="1" t="str">
        <f>IF(ISERROR(IF(ISNUMBER(S109),S109,VLOOKUP(S109,'points lookup'!$O$2:$P$12,2,FALSE))),"",IF(ISNUMBER(S109),S109,VLOOKUP(S109,'points lookup'!$O$2:$P$12,2,FALSE)))</f>
        <v/>
      </c>
      <c r="W109" s="7" t="str">
        <f>IF(ISERROR(IF(ISNUMBER(T109),T109,VLOOKUP(T109,'points lookup'!$O$2:$P$12,2,FALSE))),"",IF(ISNUMBER(T109),T109,VLOOKUP(T109,'points lookup'!$O$2:$P$12,2,FALSE)))</f>
        <v/>
      </c>
      <c r="X109" s="2" t="str">
        <f>IF(ISERROR(IF(ISNUMBER(U109),U109,VLOOKUP(U109,'points lookup'!$O$2:$P$12,2,FALSE))),"",IF(ISNUMBER(U109),U109,VLOOKUP(U109,'points lookup'!$O$2:$P$12,2,FALSE)))</f>
        <v/>
      </c>
      <c r="Y109" s="1" t="str">
        <f t="shared" si="31"/>
        <v/>
      </c>
      <c r="Z109" s="7" t="str">
        <f t="shared" si="26"/>
        <v/>
      </c>
      <c r="AA109" s="2" t="str">
        <f t="shared" si="27"/>
        <v/>
      </c>
      <c r="AB109" s="79" t="str">
        <f>IF(ISERROR(VLOOKUP($O109,'points lookup'!$T$3:$X$26,3,FALSE)),"",VLOOKUP($O109,'points lookup'!$T$3:$X$26,3,FALSE))</f>
        <v/>
      </c>
      <c r="AC109" s="79" t="str">
        <f>IF(ISERROR(VLOOKUP($O109,'points lookup'!$T$3:$X$26,4,FALSE)),"",VLOOKUP($O109,'points lookup'!$T$3:$X$26,4,FALSE))</f>
        <v/>
      </c>
      <c r="AD109" s="79" t="str">
        <f>IF(ISERROR(VLOOKUP($O109,'points lookup'!$T$3:$X$26,5,FALSE)),"",VLOOKUP($O109,'points lookup'!$T$3:$X$26,5,FALSE))</f>
        <v/>
      </c>
      <c r="AE109" s="82" t="str">
        <f t="shared" si="32"/>
        <v/>
      </c>
      <c r="AF109" s="79" t="str">
        <f t="shared" si="28"/>
        <v/>
      </c>
      <c r="AG109" s="83" t="str">
        <f t="shared" si="29"/>
        <v/>
      </c>
      <c r="AH109" s="132" t="str">
        <f t="shared" si="33"/>
        <v/>
      </c>
      <c r="AI109" s="48" t="str">
        <f t="shared" si="34"/>
        <v/>
      </c>
      <c r="AJ109" s="48" t="str">
        <f t="shared" si="35"/>
        <v/>
      </c>
      <c r="AK109" s="49" t="str">
        <f t="shared" si="36"/>
        <v/>
      </c>
      <c r="AL109" s="47" t="str">
        <f t="shared" si="37"/>
        <v/>
      </c>
      <c r="AM109" s="48" t="str">
        <f t="shared" si="38"/>
        <v/>
      </c>
      <c r="AN109" s="48" t="str">
        <f t="shared" si="39"/>
        <v/>
      </c>
      <c r="AO109" s="49" t="str">
        <f t="shared" si="40"/>
        <v/>
      </c>
      <c r="AP109" s="47" t="str">
        <f t="shared" si="41"/>
        <v/>
      </c>
      <c r="AQ109" s="48" t="str">
        <f t="shared" si="42"/>
        <v/>
      </c>
      <c r="AR109" s="48" t="str">
        <f t="shared" si="43"/>
        <v/>
      </c>
      <c r="AS109" s="49" t="str">
        <f t="shared" si="44"/>
        <v/>
      </c>
      <c r="AT109" s="47" t="str">
        <f t="shared" si="45"/>
        <v/>
      </c>
      <c r="AU109" s="48" t="str">
        <f t="shared" si="46"/>
        <v/>
      </c>
      <c r="AV109" s="48" t="str">
        <f t="shared" si="47"/>
        <v/>
      </c>
      <c r="AW109" s="96" t="str">
        <f t="shared" si="48"/>
        <v/>
      </c>
    </row>
    <row r="110" spans="1:49" ht="14.25" customHeight="1" x14ac:dyDescent="0.25">
      <c r="A110" s="94"/>
      <c r="B110" s="14"/>
      <c r="C110" s="15"/>
      <c r="D110" s="15"/>
      <c r="E110" s="15"/>
      <c r="F110" s="15"/>
      <c r="G110" s="20"/>
      <c r="H110" s="21"/>
      <c r="I110" s="25"/>
      <c r="J110" s="28" t="str">
        <f>IF(ISERROR(VLOOKUP(G110,'points lookup'!$K$2:$L$16,2,FALSE)),"",VLOOKUP(G110,'points lookup'!$K$2:$L$16,2,FALSE))</f>
        <v/>
      </c>
      <c r="K110" s="29" t="str">
        <f>IF(ISERROR(VLOOKUP(H110,'points lookup'!$K$2:$L$16,2,FALSE)),"",VLOOKUP(H110,'points lookup'!$K$2:$L$16,2,FALSE))</f>
        <v/>
      </c>
      <c r="L110" s="29" t="str">
        <f>IF(ISERROR(VLOOKUP(I110,'points lookup'!$K$2:$L$16,2,FALSE)),"",VLOOKUP(I110,'points lookup'!$K$2:$L$16,2,FALSE))</f>
        <v/>
      </c>
      <c r="M110" s="30" t="str">
        <f t="shared" si="30"/>
        <v/>
      </c>
      <c r="N110" s="57" t="str">
        <f>IF(ISERROR(LOOKUP(M110,'points lookup'!$Q$2:$R$4)),"",LOOKUP(M110,'points lookup'!$Q$2:$R$4))</f>
        <v/>
      </c>
      <c r="O110" s="56" t="str">
        <f>IF(ISERROR(LOOKUP(M110,'points lookup'!$C$3:$D$26)),"",LOOKUP(M110,'points lookup'!$C$3:$D$26))</f>
        <v/>
      </c>
      <c r="P110" s="12" t="str">
        <f>IF(ISERROR(VLOOKUP($O110,'points lookup'!$D$3:$H$22,3,FALSE)),"",VLOOKUP($O110,'points lookup'!$D$3:$H$22,3,FALSE))</f>
        <v/>
      </c>
      <c r="Q110" s="13" t="str">
        <f>IF(ISERROR(VLOOKUP($O110,'points lookup'!$D$3:$H$22,4,FALSE)),"",VLOOKUP($O110,'points lookup'!$D$3:$H$22,4,FALSE))</f>
        <v/>
      </c>
      <c r="R110" s="122" t="str">
        <f>IF(ISERROR(VLOOKUP($O110,'points lookup'!$D$3:$H$22,5,FALSE)),"",VLOOKUP($O110,'points lookup'!$D$3:$H$22,5,FALSE))</f>
        <v/>
      </c>
      <c r="S110" s="62"/>
      <c r="T110" s="63"/>
      <c r="U110" s="64"/>
      <c r="V110" s="1" t="str">
        <f>IF(ISERROR(IF(ISNUMBER(S110),S110,VLOOKUP(S110,'points lookup'!$O$2:$P$12,2,FALSE))),"",IF(ISNUMBER(S110),S110,VLOOKUP(S110,'points lookup'!$O$2:$P$12,2,FALSE)))</f>
        <v/>
      </c>
      <c r="W110" s="7" t="str">
        <f>IF(ISERROR(IF(ISNUMBER(T110),T110,VLOOKUP(T110,'points lookup'!$O$2:$P$12,2,FALSE))),"",IF(ISNUMBER(T110),T110,VLOOKUP(T110,'points lookup'!$O$2:$P$12,2,FALSE)))</f>
        <v/>
      </c>
      <c r="X110" s="2" t="str">
        <f>IF(ISERROR(IF(ISNUMBER(U110),U110,VLOOKUP(U110,'points lookup'!$O$2:$P$12,2,FALSE))),"",IF(ISNUMBER(U110),U110,VLOOKUP(U110,'points lookup'!$O$2:$P$12,2,FALSE)))</f>
        <v/>
      </c>
      <c r="Y110" s="1" t="str">
        <f t="shared" si="31"/>
        <v/>
      </c>
      <c r="Z110" s="7" t="str">
        <f t="shared" si="26"/>
        <v/>
      </c>
      <c r="AA110" s="2" t="str">
        <f t="shared" si="27"/>
        <v/>
      </c>
      <c r="AB110" s="79" t="str">
        <f>IF(ISERROR(VLOOKUP($O110,'points lookup'!$T$3:$X$26,3,FALSE)),"",VLOOKUP($O110,'points lookup'!$T$3:$X$26,3,FALSE))</f>
        <v/>
      </c>
      <c r="AC110" s="79" t="str">
        <f>IF(ISERROR(VLOOKUP($O110,'points lookup'!$T$3:$X$26,4,FALSE)),"",VLOOKUP($O110,'points lookup'!$T$3:$X$26,4,FALSE))</f>
        <v/>
      </c>
      <c r="AD110" s="79" t="str">
        <f>IF(ISERROR(VLOOKUP($O110,'points lookup'!$T$3:$X$26,5,FALSE)),"",VLOOKUP($O110,'points lookup'!$T$3:$X$26,5,FALSE))</f>
        <v/>
      </c>
      <c r="AE110" s="82" t="str">
        <f t="shared" si="32"/>
        <v/>
      </c>
      <c r="AF110" s="79" t="str">
        <f t="shared" si="28"/>
        <v/>
      </c>
      <c r="AG110" s="83" t="str">
        <f t="shared" si="29"/>
        <v/>
      </c>
      <c r="AH110" s="132" t="str">
        <f t="shared" si="33"/>
        <v/>
      </c>
      <c r="AI110" s="48" t="str">
        <f t="shared" si="34"/>
        <v/>
      </c>
      <c r="AJ110" s="48" t="str">
        <f t="shared" si="35"/>
        <v/>
      </c>
      <c r="AK110" s="49" t="str">
        <f t="shared" si="36"/>
        <v/>
      </c>
      <c r="AL110" s="47" t="str">
        <f t="shared" si="37"/>
        <v/>
      </c>
      <c r="AM110" s="48" t="str">
        <f t="shared" si="38"/>
        <v/>
      </c>
      <c r="AN110" s="48" t="str">
        <f t="shared" si="39"/>
        <v/>
      </c>
      <c r="AO110" s="49" t="str">
        <f t="shared" si="40"/>
        <v/>
      </c>
      <c r="AP110" s="47" t="str">
        <f t="shared" si="41"/>
        <v/>
      </c>
      <c r="AQ110" s="48" t="str">
        <f t="shared" si="42"/>
        <v/>
      </c>
      <c r="AR110" s="48" t="str">
        <f t="shared" si="43"/>
        <v/>
      </c>
      <c r="AS110" s="49" t="str">
        <f t="shared" si="44"/>
        <v/>
      </c>
      <c r="AT110" s="47" t="str">
        <f t="shared" si="45"/>
        <v/>
      </c>
      <c r="AU110" s="48" t="str">
        <f t="shared" si="46"/>
        <v/>
      </c>
      <c r="AV110" s="48" t="str">
        <f t="shared" si="47"/>
        <v/>
      </c>
      <c r="AW110" s="96" t="str">
        <f t="shared" si="48"/>
        <v/>
      </c>
    </row>
    <row r="111" spans="1:49" ht="14.25" customHeight="1" x14ac:dyDescent="0.25">
      <c r="A111" s="94"/>
      <c r="B111" s="14"/>
      <c r="C111" s="15"/>
      <c r="D111" s="15"/>
      <c r="E111" s="15"/>
      <c r="F111" s="15"/>
      <c r="G111" s="20"/>
      <c r="H111" s="21"/>
      <c r="I111" s="25"/>
      <c r="J111" s="28" t="str">
        <f>IF(ISERROR(VLOOKUP(G111,'points lookup'!$K$2:$L$16,2,FALSE)),"",VLOOKUP(G111,'points lookup'!$K$2:$L$16,2,FALSE))</f>
        <v/>
      </c>
      <c r="K111" s="29" t="str">
        <f>IF(ISERROR(VLOOKUP(H111,'points lookup'!$K$2:$L$16,2,FALSE)),"",VLOOKUP(H111,'points lookup'!$K$2:$L$16,2,FALSE))</f>
        <v/>
      </c>
      <c r="L111" s="29" t="str">
        <f>IF(ISERROR(VLOOKUP(I111,'points lookup'!$K$2:$L$16,2,FALSE)),"",VLOOKUP(I111,'points lookup'!$K$2:$L$16,2,FALSE))</f>
        <v/>
      </c>
      <c r="M111" s="30" t="str">
        <f t="shared" si="30"/>
        <v/>
      </c>
      <c r="N111" s="57" t="str">
        <f>IF(ISERROR(LOOKUP(M111,'points lookup'!$Q$2:$R$4)),"",LOOKUP(M111,'points lookup'!$Q$2:$R$4))</f>
        <v/>
      </c>
      <c r="O111" s="56" t="str">
        <f>IF(ISERROR(LOOKUP(M111,'points lookup'!$C$3:$D$26)),"",LOOKUP(M111,'points lookup'!$C$3:$D$26))</f>
        <v/>
      </c>
      <c r="P111" s="12" t="str">
        <f>IF(ISERROR(VLOOKUP($O111,'points lookup'!$D$3:$H$22,3,FALSE)),"",VLOOKUP($O111,'points lookup'!$D$3:$H$22,3,FALSE))</f>
        <v/>
      </c>
      <c r="Q111" s="13" t="str">
        <f>IF(ISERROR(VLOOKUP($O111,'points lookup'!$D$3:$H$22,4,FALSE)),"",VLOOKUP($O111,'points lookup'!$D$3:$H$22,4,FALSE))</f>
        <v/>
      </c>
      <c r="R111" s="122" t="str">
        <f>IF(ISERROR(VLOOKUP($O111,'points lookup'!$D$3:$H$22,5,FALSE)),"",VLOOKUP($O111,'points lookup'!$D$3:$H$22,5,FALSE))</f>
        <v/>
      </c>
      <c r="S111" s="62"/>
      <c r="T111" s="63"/>
      <c r="U111" s="64"/>
      <c r="V111" s="1" t="str">
        <f>IF(ISERROR(IF(ISNUMBER(S111),S111,VLOOKUP(S111,'points lookup'!$O$2:$P$12,2,FALSE))),"",IF(ISNUMBER(S111),S111,VLOOKUP(S111,'points lookup'!$O$2:$P$12,2,FALSE)))</f>
        <v/>
      </c>
      <c r="W111" s="7" t="str">
        <f>IF(ISERROR(IF(ISNUMBER(T111),T111,VLOOKUP(T111,'points lookup'!$O$2:$P$12,2,FALSE))),"",IF(ISNUMBER(T111),T111,VLOOKUP(T111,'points lookup'!$O$2:$P$12,2,FALSE)))</f>
        <v/>
      </c>
      <c r="X111" s="2" t="str">
        <f>IF(ISERROR(IF(ISNUMBER(U111),U111,VLOOKUP(U111,'points lookup'!$O$2:$P$12,2,FALSE))),"",IF(ISNUMBER(U111),U111,VLOOKUP(U111,'points lookup'!$O$2:$P$12,2,FALSE)))</f>
        <v/>
      </c>
      <c r="Y111" s="1" t="str">
        <f t="shared" si="31"/>
        <v/>
      </c>
      <c r="Z111" s="7" t="str">
        <f t="shared" si="26"/>
        <v/>
      </c>
      <c r="AA111" s="2" t="str">
        <f t="shared" si="27"/>
        <v/>
      </c>
      <c r="AB111" s="79" t="str">
        <f>IF(ISERROR(VLOOKUP($O111,'points lookup'!$T$3:$X$26,3,FALSE)),"",VLOOKUP($O111,'points lookup'!$T$3:$X$26,3,FALSE))</f>
        <v/>
      </c>
      <c r="AC111" s="79" t="str">
        <f>IF(ISERROR(VLOOKUP($O111,'points lookup'!$T$3:$X$26,4,FALSE)),"",VLOOKUP($O111,'points lookup'!$T$3:$X$26,4,FALSE))</f>
        <v/>
      </c>
      <c r="AD111" s="79" t="str">
        <f>IF(ISERROR(VLOOKUP($O111,'points lookup'!$T$3:$X$26,5,FALSE)),"",VLOOKUP($O111,'points lookup'!$T$3:$X$26,5,FALSE))</f>
        <v/>
      </c>
      <c r="AE111" s="82" t="str">
        <f t="shared" si="32"/>
        <v/>
      </c>
      <c r="AF111" s="79" t="str">
        <f t="shared" si="28"/>
        <v/>
      </c>
      <c r="AG111" s="83" t="str">
        <f t="shared" si="29"/>
        <v/>
      </c>
      <c r="AH111" s="132" t="str">
        <f t="shared" si="33"/>
        <v/>
      </c>
      <c r="AI111" s="48" t="str">
        <f t="shared" si="34"/>
        <v/>
      </c>
      <c r="AJ111" s="48" t="str">
        <f t="shared" si="35"/>
        <v/>
      </c>
      <c r="AK111" s="49" t="str">
        <f t="shared" si="36"/>
        <v/>
      </c>
      <c r="AL111" s="47" t="str">
        <f t="shared" si="37"/>
        <v/>
      </c>
      <c r="AM111" s="48" t="str">
        <f t="shared" si="38"/>
        <v/>
      </c>
      <c r="AN111" s="48" t="str">
        <f t="shared" si="39"/>
        <v/>
      </c>
      <c r="AO111" s="49" t="str">
        <f t="shared" si="40"/>
        <v/>
      </c>
      <c r="AP111" s="47" t="str">
        <f t="shared" si="41"/>
        <v/>
      </c>
      <c r="AQ111" s="48" t="str">
        <f t="shared" si="42"/>
        <v/>
      </c>
      <c r="AR111" s="48" t="str">
        <f t="shared" si="43"/>
        <v/>
      </c>
      <c r="AS111" s="49" t="str">
        <f t="shared" si="44"/>
        <v/>
      </c>
      <c r="AT111" s="47" t="str">
        <f t="shared" si="45"/>
        <v/>
      </c>
      <c r="AU111" s="48" t="str">
        <f t="shared" si="46"/>
        <v/>
      </c>
      <c r="AV111" s="48" t="str">
        <f t="shared" si="47"/>
        <v/>
      </c>
      <c r="AW111" s="96" t="str">
        <f t="shared" si="48"/>
        <v/>
      </c>
    </row>
    <row r="112" spans="1:49" ht="14.25" customHeight="1" x14ac:dyDescent="0.25">
      <c r="A112" s="94"/>
      <c r="B112" s="14"/>
      <c r="C112" s="15"/>
      <c r="D112" s="15"/>
      <c r="E112" s="15"/>
      <c r="F112" s="15"/>
      <c r="G112" s="20"/>
      <c r="H112" s="21"/>
      <c r="I112" s="25"/>
      <c r="J112" s="28" t="str">
        <f>IF(ISERROR(VLOOKUP(G112,'points lookup'!$K$2:$L$16,2,FALSE)),"",VLOOKUP(G112,'points lookup'!$K$2:$L$16,2,FALSE))</f>
        <v/>
      </c>
      <c r="K112" s="29" t="str">
        <f>IF(ISERROR(VLOOKUP(H112,'points lookup'!$K$2:$L$16,2,FALSE)),"",VLOOKUP(H112,'points lookup'!$K$2:$L$16,2,FALSE))</f>
        <v/>
      </c>
      <c r="L112" s="29" t="str">
        <f>IF(ISERROR(VLOOKUP(I112,'points lookup'!$K$2:$L$16,2,FALSE)),"",VLOOKUP(I112,'points lookup'!$K$2:$L$16,2,FALSE))</f>
        <v/>
      </c>
      <c r="M112" s="30" t="str">
        <f t="shared" si="30"/>
        <v/>
      </c>
      <c r="N112" s="57" t="str">
        <f>IF(ISERROR(LOOKUP(M112,'points lookup'!$Q$2:$R$4)),"",LOOKUP(M112,'points lookup'!$Q$2:$R$4))</f>
        <v/>
      </c>
      <c r="O112" s="56" t="str">
        <f>IF(ISERROR(LOOKUP(M112,'points lookup'!$C$3:$D$26)),"",LOOKUP(M112,'points lookup'!$C$3:$D$26))</f>
        <v/>
      </c>
      <c r="P112" s="12" t="str">
        <f>IF(ISERROR(VLOOKUP($O112,'points lookup'!$D$3:$H$22,3,FALSE)),"",VLOOKUP($O112,'points lookup'!$D$3:$H$22,3,FALSE))</f>
        <v/>
      </c>
      <c r="Q112" s="13" t="str">
        <f>IF(ISERROR(VLOOKUP($O112,'points lookup'!$D$3:$H$22,4,FALSE)),"",VLOOKUP($O112,'points lookup'!$D$3:$H$22,4,FALSE))</f>
        <v/>
      </c>
      <c r="R112" s="122" t="str">
        <f>IF(ISERROR(VLOOKUP($O112,'points lookup'!$D$3:$H$22,5,FALSE)),"",VLOOKUP($O112,'points lookup'!$D$3:$H$22,5,FALSE))</f>
        <v/>
      </c>
      <c r="S112" s="62"/>
      <c r="T112" s="63"/>
      <c r="U112" s="64"/>
      <c r="V112" s="1" t="str">
        <f>IF(ISERROR(IF(ISNUMBER(S112),S112,VLOOKUP(S112,'points lookup'!$O$2:$P$12,2,FALSE))),"",IF(ISNUMBER(S112),S112,VLOOKUP(S112,'points lookup'!$O$2:$P$12,2,FALSE)))</f>
        <v/>
      </c>
      <c r="W112" s="7" t="str">
        <f>IF(ISERROR(IF(ISNUMBER(T112),T112,VLOOKUP(T112,'points lookup'!$O$2:$P$12,2,FALSE))),"",IF(ISNUMBER(T112),T112,VLOOKUP(T112,'points lookup'!$O$2:$P$12,2,FALSE)))</f>
        <v/>
      </c>
      <c r="X112" s="2" t="str">
        <f>IF(ISERROR(IF(ISNUMBER(U112),U112,VLOOKUP(U112,'points lookup'!$O$2:$P$12,2,FALSE))),"",IF(ISNUMBER(U112),U112,VLOOKUP(U112,'points lookup'!$O$2:$P$12,2,FALSE)))</f>
        <v/>
      </c>
      <c r="Y112" s="1" t="str">
        <f t="shared" si="31"/>
        <v/>
      </c>
      <c r="Z112" s="7" t="str">
        <f t="shared" si="26"/>
        <v/>
      </c>
      <c r="AA112" s="2" t="str">
        <f t="shared" si="27"/>
        <v/>
      </c>
      <c r="AB112" s="79" t="str">
        <f>IF(ISERROR(VLOOKUP($O112,'points lookup'!$T$3:$X$26,3,FALSE)),"",VLOOKUP($O112,'points lookup'!$T$3:$X$26,3,FALSE))</f>
        <v/>
      </c>
      <c r="AC112" s="79" t="str">
        <f>IF(ISERROR(VLOOKUP($O112,'points lookup'!$T$3:$X$26,4,FALSE)),"",VLOOKUP($O112,'points lookup'!$T$3:$X$26,4,FALSE))</f>
        <v/>
      </c>
      <c r="AD112" s="79" t="str">
        <f>IF(ISERROR(VLOOKUP($O112,'points lookup'!$T$3:$X$26,5,FALSE)),"",VLOOKUP($O112,'points lookup'!$T$3:$X$26,5,FALSE))</f>
        <v/>
      </c>
      <c r="AE112" s="82" t="str">
        <f t="shared" si="32"/>
        <v/>
      </c>
      <c r="AF112" s="79" t="str">
        <f t="shared" si="28"/>
        <v/>
      </c>
      <c r="AG112" s="83" t="str">
        <f t="shared" si="29"/>
        <v/>
      </c>
      <c r="AH112" s="132" t="str">
        <f t="shared" si="33"/>
        <v/>
      </c>
      <c r="AI112" s="48" t="str">
        <f t="shared" si="34"/>
        <v/>
      </c>
      <c r="AJ112" s="48" t="str">
        <f t="shared" si="35"/>
        <v/>
      </c>
      <c r="AK112" s="49" t="str">
        <f t="shared" si="36"/>
        <v/>
      </c>
      <c r="AL112" s="47" t="str">
        <f t="shared" si="37"/>
        <v/>
      </c>
      <c r="AM112" s="48" t="str">
        <f t="shared" si="38"/>
        <v/>
      </c>
      <c r="AN112" s="48" t="str">
        <f t="shared" si="39"/>
        <v/>
      </c>
      <c r="AO112" s="49" t="str">
        <f t="shared" si="40"/>
        <v/>
      </c>
      <c r="AP112" s="47" t="str">
        <f t="shared" si="41"/>
        <v/>
      </c>
      <c r="AQ112" s="48" t="str">
        <f t="shared" si="42"/>
        <v/>
      </c>
      <c r="AR112" s="48" t="str">
        <f t="shared" si="43"/>
        <v/>
      </c>
      <c r="AS112" s="49" t="str">
        <f t="shared" si="44"/>
        <v/>
      </c>
      <c r="AT112" s="47" t="str">
        <f t="shared" si="45"/>
        <v/>
      </c>
      <c r="AU112" s="48" t="str">
        <f t="shared" si="46"/>
        <v/>
      </c>
      <c r="AV112" s="48" t="str">
        <f t="shared" si="47"/>
        <v/>
      </c>
      <c r="AW112" s="96" t="str">
        <f t="shared" si="48"/>
        <v/>
      </c>
    </row>
    <row r="113" spans="1:49" ht="14.25" customHeight="1" x14ac:dyDescent="0.25">
      <c r="A113" s="94"/>
      <c r="B113" s="14"/>
      <c r="C113" s="15"/>
      <c r="D113" s="15"/>
      <c r="E113" s="15"/>
      <c r="F113" s="15"/>
      <c r="G113" s="20"/>
      <c r="H113" s="21"/>
      <c r="I113" s="25"/>
      <c r="J113" s="28" t="str">
        <f>IF(ISERROR(VLOOKUP(G113,'points lookup'!$K$2:$L$16,2,FALSE)),"",VLOOKUP(G113,'points lookup'!$K$2:$L$16,2,FALSE))</f>
        <v/>
      </c>
      <c r="K113" s="29" t="str">
        <f>IF(ISERROR(VLOOKUP(H113,'points lookup'!$K$2:$L$16,2,FALSE)),"",VLOOKUP(H113,'points lookup'!$K$2:$L$16,2,FALSE))</f>
        <v/>
      </c>
      <c r="L113" s="29" t="str">
        <f>IF(ISERROR(VLOOKUP(I113,'points lookup'!$K$2:$L$16,2,FALSE)),"",VLOOKUP(I113,'points lookup'!$K$2:$L$16,2,FALSE))</f>
        <v/>
      </c>
      <c r="M113" s="30" t="str">
        <f t="shared" si="30"/>
        <v/>
      </c>
      <c r="N113" s="57" t="str">
        <f>IF(ISERROR(LOOKUP(M113,'points lookup'!$Q$2:$R$4)),"",LOOKUP(M113,'points lookup'!$Q$2:$R$4))</f>
        <v/>
      </c>
      <c r="O113" s="56" t="str">
        <f>IF(ISERROR(LOOKUP(M113,'points lookup'!$C$3:$D$26)),"",LOOKUP(M113,'points lookup'!$C$3:$D$26))</f>
        <v/>
      </c>
      <c r="P113" s="12" t="str">
        <f>IF(ISERROR(VLOOKUP($O113,'points lookup'!$D$3:$H$22,3,FALSE)),"",VLOOKUP($O113,'points lookup'!$D$3:$H$22,3,FALSE))</f>
        <v/>
      </c>
      <c r="Q113" s="13" t="str">
        <f>IF(ISERROR(VLOOKUP($O113,'points lookup'!$D$3:$H$22,4,FALSE)),"",VLOOKUP($O113,'points lookup'!$D$3:$H$22,4,FALSE))</f>
        <v/>
      </c>
      <c r="R113" s="122" t="str">
        <f>IF(ISERROR(VLOOKUP($O113,'points lookup'!$D$3:$H$22,5,FALSE)),"",VLOOKUP($O113,'points lookup'!$D$3:$H$22,5,FALSE))</f>
        <v/>
      </c>
      <c r="S113" s="62"/>
      <c r="T113" s="63"/>
      <c r="U113" s="64"/>
      <c r="V113" s="1" t="str">
        <f>IF(ISERROR(IF(ISNUMBER(S113),S113,VLOOKUP(S113,'points lookup'!$O$2:$P$12,2,FALSE))),"",IF(ISNUMBER(S113),S113,VLOOKUP(S113,'points lookup'!$O$2:$P$12,2,FALSE)))</f>
        <v/>
      </c>
      <c r="W113" s="7" t="str">
        <f>IF(ISERROR(IF(ISNUMBER(T113),T113,VLOOKUP(T113,'points lookup'!$O$2:$P$12,2,FALSE))),"",IF(ISNUMBER(T113),T113,VLOOKUP(T113,'points lookup'!$O$2:$P$12,2,FALSE)))</f>
        <v/>
      </c>
      <c r="X113" s="2" t="str">
        <f>IF(ISERROR(IF(ISNUMBER(U113),U113,VLOOKUP(U113,'points lookup'!$O$2:$P$12,2,FALSE))),"",IF(ISNUMBER(U113),U113,VLOOKUP(U113,'points lookup'!$O$2:$P$12,2,FALSE)))</f>
        <v/>
      </c>
      <c r="Y113" s="1" t="str">
        <f t="shared" si="31"/>
        <v/>
      </c>
      <c r="Z113" s="7" t="str">
        <f t="shared" si="26"/>
        <v/>
      </c>
      <c r="AA113" s="2" t="str">
        <f t="shared" si="27"/>
        <v/>
      </c>
      <c r="AB113" s="79" t="str">
        <f>IF(ISERROR(VLOOKUP($O113,'points lookup'!$T$3:$X$26,3,FALSE)),"",VLOOKUP($O113,'points lookup'!$T$3:$X$26,3,FALSE))</f>
        <v/>
      </c>
      <c r="AC113" s="79" t="str">
        <f>IF(ISERROR(VLOOKUP($O113,'points lookup'!$T$3:$X$26,4,FALSE)),"",VLOOKUP($O113,'points lookup'!$T$3:$X$26,4,FALSE))</f>
        <v/>
      </c>
      <c r="AD113" s="79" t="str">
        <f>IF(ISERROR(VLOOKUP($O113,'points lookup'!$T$3:$X$26,5,FALSE)),"",VLOOKUP($O113,'points lookup'!$T$3:$X$26,5,FALSE))</f>
        <v/>
      </c>
      <c r="AE113" s="82" t="str">
        <f t="shared" si="32"/>
        <v/>
      </c>
      <c r="AF113" s="79" t="str">
        <f t="shared" si="28"/>
        <v/>
      </c>
      <c r="AG113" s="83" t="str">
        <f t="shared" si="29"/>
        <v/>
      </c>
      <c r="AH113" s="132" t="str">
        <f t="shared" si="33"/>
        <v/>
      </c>
      <c r="AI113" s="48" t="str">
        <f t="shared" si="34"/>
        <v/>
      </c>
      <c r="AJ113" s="48" t="str">
        <f t="shared" si="35"/>
        <v/>
      </c>
      <c r="AK113" s="49" t="str">
        <f t="shared" si="36"/>
        <v/>
      </c>
      <c r="AL113" s="47" t="str">
        <f t="shared" si="37"/>
        <v/>
      </c>
      <c r="AM113" s="48" t="str">
        <f t="shared" si="38"/>
        <v/>
      </c>
      <c r="AN113" s="48" t="str">
        <f t="shared" si="39"/>
        <v/>
      </c>
      <c r="AO113" s="49" t="str">
        <f t="shared" si="40"/>
        <v/>
      </c>
      <c r="AP113" s="47" t="str">
        <f t="shared" si="41"/>
        <v/>
      </c>
      <c r="AQ113" s="48" t="str">
        <f t="shared" si="42"/>
        <v/>
      </c>
      <c r="AR113" s="48" t="str">
        <f t="shared" si="43"/>
        <v/>
      </c>
      <c r="AS113" s="49" t="str">
        <f t="shared" si="44"/>
        <v/>
      </c>
      <c r="AT113" s="47" t="str">
        <f t="shared" si="45"/>
        <v/>
      </c>
      <c r="AU113" s="48" t="str">
        <f t="shared" si="46"/>
        <v/>
      </c>
      <c r="AV113" s="48" t="str">
        <f t="shared" si="47"/>
        <v/>
      </c>
      <c r="AW113" s="96" t="str">
        <f t="shared" si="48"/>
        <v/>
      </c>
    </row>
    <row r="114" spans="1:49" ht="14.25" customHeight="1" x14ac:dyDescent="0.25">
      <c r="A114" s="94"/>
      <c r="B114" s="14"/>
      <c r="C114" s="15"/>
      <c r="D114" s="15"/>
      <c r="E114" s="15"/>
      <c r="F114" s="15"/>
      <c r="G114" s="20"/>
      <c r="H114" s="21"/>
      <c r="I114" s="25"/>
      <c r="J114" s="28" t="str">
        <f>IF(ISERROR(VLOOKUP(G114,'points lookup'!$K$2:$L$16,2,FALSE)),"",VLOOKUP(G114,'points lookup'!$K$2:$L$16,2,FALSE))</f>
        <v/>
      </c>
      <c r="K114" s="29" t="str">
        <f>IF(ISERROR(VLOOKUP(H114,'points lookup'!$K$2:$L$16,2,FALSE)),"",VLOOKUP(H114,'points lookup'!$K$2:$L$16,2,FALSE))</f>
        <v/>
      </c>
      <c r="L114" s="29" t="str">
        <f>IF(ISERROR(VLOOKUP(I114,'points lookup'!$K$2:$L$16,2,FALSE)),"",VLOOKUP(I114,'points lookup'!$K$2:$L$16,2,FALSE))</f>
        <v/>
      </c>
      <c r="M114" s="30" t="str">
        <f t="shared" si="30"/>
        <v/>
      </c>
      <c r="N114" s="57" t="str">
        <f>IF(ISERROR(LOOKUP(M114,'points lookup'!$Q$2:$R$4)),"",LOOKUP(M114,'points lookup'!$Q$2:$R$4))</f>
        <v/>
      </c>
      <c r="O114" s="56" t="str">
        <f>IF(ISERROR(LOOKUP(M114,'points lookup'!$C$3:$D$26)),"",LOOKUP(M114,'points lookup'!$C$3:$D$26))</f>
        <v/>
      </c>
      <c r="P114" s="12" t="str">
        <f>IF(ISERROR(VLOOKUP($O114,'points lookup'!$D$3:$H$22,3,FALSE)),"",VLOOKUP($O114,'points lookup'!$D$3:$H$22,3,FALSE))</f>
        <v/>
      </c>
      <c r="Q114" s="13" t="str">
        <f>IF(ISERROR(VLOOKUP($O114,'points lookup'!$D$3:$H$22,4,FALSE)),"",VLOOKUP($O114,'points lookup'!$D$3:$H$22,4,FALSE))</f>
        <v/>
      </c>
      <c r="R114" s="122" t="str">
        <f>IF(ISERROR(VLOOKUP($O114,'points lookup'!$D$3:$H$22,5,FALSE)),"",VLOOKUP($O114,'points lookup'!$D$3:$H$22,5,FALSE))</f>
        <v/>
      </c>
      <c r="S114" s="62"/>
      <c r="T114" s="63"/>
      <c r="U114" s="64"/>
      <c r="V114" s="1" t="str">
        <f>IF(ISERROR(IF(ISNUMBER(S114),S114,VLOOKUP(S114,'points lookup'!$O$2:$P$12,2,FALSE))),"",IF(ISNUMBER(S114),S114,VLOOKUP(S114,'points lookup'!$O$2:$P$12,2,FALSE)))</f>
        <v/>
      </c>
      <c r="W114" s="7" t="str">
        <f>IF(ISERROR(IF(ISNUMBER(T114),T114,VLOOKUP(T114,'points lookup'!$O$2:$P$12,2,FALSE))),"",IF(ISNUMBER(T114),T114,VLOOKUP(T114,'points lookup'!$O$2:$P$12,2,FALSE)))</f>
        <v/>
      </c>
      <c r="X114" s="2" t="str">
        <f>IF(ISERROR(IF(ISNUMBER(U114),U114,VLOOKUP(U114,'points lookup'!$O$2:$P$12,2,FALSE))),"",IF(ISNUMBER(U114),U114,VLOOKUP(U114,'points lookup'!$O$2:$P$12,2,FALSE)))</f>
        <v/>
      </c>
      <c r="Y114" s="1" t="str">
        <f t="shared" si="31"/>
        <v/>
      </c>
      <c r="Z114" s="7" t="str">
        <f t="shared" si="26"/>
        <v/>
      </c>
      <c r="AA114" s="2" t="str">
        <f t="shared" si="27"/>
        <v/>
      </c>
      <c r="AB114" s="79" t="str">
        <f>IF(ISERROR(VLOOKUP($O114,'points lookup'!$T$3:$X$26,3,FALSE)),"",VLOOKUP($O114,'points lookup'!$T$3:$X$26,3,FALSE))</f>
        <v/>
      </c>
      <c r="AC114" s="79" t="str">
        <f>IF(ISERROR(VLOOKUP($O114,'points lookup'!$T$3:$X$26,4,FALSE)),"",VLOOKUP($O114,'points lookup'!$T$3:$X$26,4,FALSE))</f>
        <v/>
      </c>
      <c r="AD114" s="79" t="str">
        <f>IF(ISERROR(VLOOKUP($O114,'points lookup'!$T$3:$X$26,5,FALSE)),"",VLOOKUP($O114,'points lookup'!$T$3:$X$26,5,FALSE))</f>
        <v/>
      </c>
      <c r="AE114" s="82" t="str">
        <f t="shared" si="32"/>
        <v/>
      </c>
      <c r="AF114" s="79" t="str">
        <f t="shared" si="28"/>
        <v/>
      </c>
      <c r="AG114" s="83" t="str">
        <f t="shared" si="29"/>
        <v/>
      </c>
      <c r="AH114" s="132" t="str">
        <f t="shared" si="33"/>
        <v/>
      </c>
      <c r="AI114" s="48" t="str">
        <f t="shared" si="34"/>
        <v/>
      </c>
      <c r="AJ114" s="48" t="str">
        <f t="shared" si="35"/>
        <v/>
      </c>
      <c r="AK114" s="49" t="str">
        <f t="shared" si="36"/>
        <v/>
      </c>
      <c r="AL114" s="47" t="str">
        <f t="shared" si="37"/>
        <v/>
      </c>
      <c r="AM114" s="48" t="str">
        <f t="shared" si="38"/>
        <v/>
      </c>
      <c r="AN114" s="48" t="str">
        <f t="shared" si="39"/>
        <v/>
      </c>
      <c r="AO114" s="49" t="str">
        <f t="shared" si="40"/>
        <v/>
      </c>
      <c r="AP114" s="47" t="str">
        <f t="shared" si="41"/>
        <v/>
      </c>
      <c r="AQ114" s="48" t="str">
        <f t="shared" si="42"/>
        <v/>
      </c>
      <c r="AR114" s="48" t="str">
        <f t="shared" si="43"/>
        <v/>
      </c>
      <c r="AS114" s="49" t="str">
        <f t="shared" si="44"/>
        <v/>
      </c>
      <c r="AT114" s="47" t="str">
        <f t="shared" si="45"/>
        <v/>
      </c>
      <c r="AU114" s="48" t="str">
        <f t="shared" si="46"/>
        <v/>
      </c>
      <c r="AV114" s="48" t="str">
        <f t="shared" si="47"/>
        <v/>
      </c>
      <c r="AW114" s="96" t="str">
        <f t="shared" si="48"/>
        <v/>
      </c>
    </row>
    <row r="115" spans="1:49" ht="14.25" customHeight="1" x14ac:dyDescent="0.25">
      <c r="A115" s="94"/>
      <c r="B115" s="14"/>
      <c r="C115" s="15"/>
      <c r="D115" s="15"/>
      <c r="E115" s="15"/>
      <c r="F115" s="15"/>
      <c r="G115" s="20"/>
      <c r="H115" s="21"/>
      <c r="I115" s="25"/>
      <c r="J115" s="28" t="str">
        <f>IF(ISERROR(VLOOKUP(G115,'points lookup'!$K$2:$L$16,2,FALSE)),"",VLOOKUP(G115,'points lookup'!$K$2:$L$16,2,FALSE))</f>
        <v/>
      </c>
      <c r="K115" s="29" t="str">
        <f>IF(ISERROR(VLOOKUP(H115,'points lookup'!$K$2:$L$16,2,FALSE)),"",VLOOKUP(H115,'points lookup'!$K$2:$L$16,2,FALSE))</f>
        <v/>
      </c>
      <c r="L115" s="29" t="str">
        <f>IF(ISERROR(VLOOKUP(I115,'points lookup'!$K$2:$L$16,2,FALSE)),"",VLOOKUP(I115,'points lookup'!$K$2:$L$16,2,FALSE))</f>
        <v/>
      </c>
      <c r="M115" s="30" t="str">
        <f t="shared" si="30"/>
        <v/>
      </c>
      <c r="N115" s="57" t="str">
        <f>IF(ISERROR(LOOKUP(M115,'points lookup'!$Q$2:$R$4)),"",LOOKUP(M115,'points lookup'!$Q$2:$R$4))</f>
        <v/>
      </c>
      <c r="O115" s="56" t="str">
        <f>IF(ISERROR(LOOKUP(M115,'points lookup'!$C$3:$D$26)),"",LOOKUP(M115,'points lookup'!$C$3:$D$26))</f>
        <v/>
      </c>
      <c r="P115" s="12" t="str">
        <f>IF(ISERROR(VLOOKUP($O115,'points lookup'!$D$3:$H$22,3,FALSE)),"",VLOOKUP($O115,'points lookup'!$D$3:$H$22,3,FALSE))</f>
        <v/>
      </c>
      <c r="Q115" s="13" t="str">
        <f>IF(ISERROR(VLOOKUP($O115,'points lookup'!$D$3:$H$22,4,FALSE)),"",VLOOKUP($O115,'points lookup'!$D$3:$H$22,4,FALSE))</f>
        <v/>
      </c>
      <c r="R115" s="122" t="str">
        <f>IF(ISERROR(VLOOKUP($O115,'points lookup'!$D$3:$H$22,5,FALSE)),"",VLOOKUP($O115,'points lookup'!$D$3:$H$22,5,FALSE))</f>
        <v/>
      </c>
      <c r="S115" s="62"/>
      <c r="T115" s="63"/>
      <c r="U115" s="64"/>
      <c r="V115" s="1" t="str">
        <f>IF(ISERROR(IF(ISNUMBER(S115),S115,VLOOKUP(S115,'points lookup'!$O$2:$P$12,2,FALSE))),"",IF(ISNUMBER(S115),S115,VLOOKUP(S115,'points lookup'!$O$2:$P$12,2,FALSE)))</f>
        <v/>
      </c>
      <c r="W115" s="7" t="str">
        <f>IF(ISERROR(IF(ISNUMBER(T115),T115,VLOOKUP(T115,'points lookup'!$O$2:$P$12,2,FALSE))),"",IF(ISNUMBER(T115),T115,VLOOKUP(T115,'points lookup'!$O$2:$P$12,2,FALSE)))</f>
        <v/>
      </c>
      <c r="X115" s="2" t="str">
        <f>IF(ISERROR(IF(ISNUMBER(U115),U115,VLOOKUP(U115,'points lookup'!$O$2:$P$12,2,FALSE))),"",IF(ISNUMBER(U115),U115,VLOOKUP(U115,'points lookup'!$O$2:$P$12,2,FALSE)))</f>
        <v/>
      </c>
      <c r="Y115" s="1" t="str">
        <f t="shared" si="31"/>
        <v/>
      </c>
      <c r="Z115" s="7" t="str">
        <f t="shared" si="26"/>
        <v/>
      </c>
      <c r="AA115" s="2" t="str">
        <f t="shared" si="27"/>
        <v/>
      </c>
      <c r="AB115" s="79" t="str">
        <f>IF(ISERROR(VLOOKUP($O115,'points lookup'!$T$3:$X$26,3,FALSE)),"",VLOOKUP($O115,'points lookup'!$T$3:$X$26,3,FALSE))</f>
        <v/>
      </c>
      <c r="AC115" s="79" t="str">
        <f>IF(ISERROR(VLOOKUP($O115,'points lookup'!$T$3:$X$26,4,FALSE)),"",VLOOKUP($O115,'points lookup'!$T$3:$X$26,4,FALSE))</f>
        <v/>
      </c>
      <c r="AD115" s="79" t="str">
        <f>IF(ISERROR(VLOOKUP($O115,'points lookup'!$T$3:$X$26,5,FALSE)),"",VLOOKUP($O115,'points lookup'!$T$3:$X$26,5,FALSE))</f>
        <v/>
      </c>
      <c r="AE115" s="82" t="str">
        <f t="shared" si="32"/>
        <v/>
      </c>
      <c r="AF115" s="79" t="str">
        <f t="shared" si="28"/>
        <v/>
      </c>
      <c r="AG115" s="83" t="str">
        <f t="shared" si="29"/>
        <v/>
      </c>
      <c r="AH115" s="132" t="str">
        <f t="shared" si="33"/>
        <v/>
      </c>
      <c r="AI115" s="48" t="str">
        <f t="shared" si="34"/>
        <v/>
      </c>
      <c r="AJ115" s="48" t="str">
        <f t="shared" si="35"/>
        <v/>
      </c>
      <c r="AK115" s="49" t="str">
        <f t="shared" si="36"/>
        <v/>
      </c>
      <c r="AL115" s="47" t="str">
        <f t="shared" si="37"/>
        <v/>
      </c>
      <c r="AM115" s="48" t="str">
        <f t="shared" si="38"/>
        <v/>
      </c>
      <c r="AN115" s="48" t="str">
        <f t="shared" si="39"/>
        <v/>
      </c>
      <c r="AO115" s="49" t="str">
        <f t="shared" si="40"/>
        <v/>
      </c>
      <c r="AP115" s="47" t="str">
        <f t="shared" si="41"/>
        <v/>
      </c>
      <c r="AQ115" s="48" t="str">
        <f t="shared" si="42"/>
        <v/>
      </c>
      <c r="AR115" s="48" t="str">
        <f t="shared" si="43"/>
        <v/>
      </c>
      <c r="AS115" s="49" t="str">
        <f t="shared" si="44"/>
        <v/>
      </c>
      <c r="AT115" s="47" t="str">
        <f t="shared" si="45"/>
        <v/>
      </c>
      <c r="AU115" s="48" t="str">
        <f t="shared" si="46"/>
        <v/>
      </c>
      <c r="AV115" s="48" t="str">
        <f t="shared" si="47"/>
        <v/>
      </c>
      <c r="AW115" s="96" t="str">
        <f t="shared" si="48"/>
        <v/>
      </c>
    </row>
    <row r="116" spans="1:49" ht="14.25" customHeight="1" x14ac:dyDescent="0.25">
      <c r="A116" s="94"/>
      <c r="B116" s="14"/>
      <c r="C116" s="15"/>
      <c r="D116" s="15"/>
      <c r="E116" s="15"/>
      <c r="F116" s="15"/>
      <c r="G116" s="20"/>
      <c r="H116" s="21"/>
      <c r="I116" s="25"/>
      <c r="J116" s="28" t="str">
        <f>IF(ISERROR(VLOOKUP(G116,'points lookup'!$K$2:$L$16,2,FALSE)),"",VLOOKUP(G116,'points lookup'!$K$2:$L$16,2,FALSE))</f>
        <v/>
      </c>
      <c r="K116" s="29" t="str">
        <f>IF(ISERROR(VLOOKUP(H116,'points lookup'!$K$2:$L$16,2,FALSE)),"",VLOOKUP(H116,'points lookup'!$K$2:$L$16,2,FALSE))</f>
        <v/>
      </c>
      <c r="L116" s="29" t="str">
        <f>IF(ISERROR(VLOOKUP(I116,'points lookup'!$K$2:$L$16,2,FALSE)),"",VLOOKUP(I116,'points lookup'!$K$2:$L$16,2,FALSE))</f>
        <v/>
      </c>
      <c r="M116" s="30" t="str">
        <f t="shared" si="30"/>
        <v/>
      </c>
      <c r="N116" s="57" t="str">
        <f>IF(ISERROR(LOOKUP(M116,'points lookup'!$Q$2:$R$4)),"",LOOKUP(M116,'points lookup'!$Q$2:$R$4))</f>
        <v/>
      </c>
      <c r="O116" s="56" t="str">
        <f>IF(ISERROR(LOOKUP(M116,'points lookup'!$C$3:$D$26)),"",LOOKUP(M116,'points lookup'!$C$3:$D$26))</f>
        <v/>
      </c>
      <c r="P116" s="12" t="str">
        <f>IF(ISERROR(VLOOKUP($O116,'points lookup'!$D$3:$H$22,3,FALSE)),"",VLOOKUP($O116,'points lookup'!$D$3:$H$22,3,FALSE))</f>
        <v/>
      </c>
      <c r="Q116" s="13" t="str">
        <f>IF(ISERROR(VLOOKUP($O116,'points lookup'!$D$3:$H$22,4,FALSE)),"",VLOOKUP($O116,'points lookup'!$D$3:$H$22,4,FALSE))</f>
        <v/>
      </c>
      <c r="R116" s="122" t="str">
        <f>IF(ISERROR(VLOOKUP($O116,'points lookup'!$D$3:$H$22,5,FALSE)),"",VLOOKUP($O116,'points lookup'!$D$3:$H$22,5,FALSE))</f>
        <v/>
      </c>
      <c r="S116" s="62"/>
      <c r="T116" s="63"/>
      <c r="U116" s="64"/>
      <c r="V116" s="1" t="str">
        <f>IF(ISERROR(IF(ISNUMBER(S116),S116,VLOOKUP(S116,'points lookup'!$O$2:$P$12,2,FALSE))),"",IF(ISNUMBER(S116),S116,VLOOKUP(S116,'points lookup'!$O$2:$P$12,2,FALSE)))</f>
        <v/>
      </c>
      <c r="W116" s="7" t="str">
        <f>IF(ISERROR(IF(ISNUMBER(T116),T116,VLOOKUP(T116,'points lookup'!$O$2:$P$12,2,FALSE))),"",IF(ISNUMBER(T116),T116,VLOOKUP(T116,'points lookup'!$O$2:$P$12,2,FALSE)))</f>
        <v/>
      </c>
      <c r="X116" s="2" t="str">
        <f>IF(ISERROR(IF(ISNUMBER(U116),U116,VLOOKUP(U116,'points lookup'!$O$2:$P$12,2,FALSE))),"",IF(ISNUMBER(U116),U116,VLOOKUP(U116,'points lookup'!$O$2:$P$12,2,FALSE)))</f>
        <v/>
      </c>
      <c r="Y116" s="1" t="str">
        <f t="shared" si="31"/>
        <v/>
      </c>
      <c r="Z116" s="7" t="str">
        <f t="shared" si="26"/>
        <v/>
      </c>
      <c r="AA116" s="2" t="str">
        <f t="shared" si="27"/>
        <v/>
      </c>
      <c r="AB116" s="79" t="str">
        <f>IF(ISERROR(VLOOKUP($O116,'points lookup'!$T$3:$X$26,3,FALSE)),"",VLOOKUP($O116,'points lookup'!$T$3:$X$26,3,FALSE))</f>
        <v/>
      </c>
      <c r="AC116" s="79" t="str">
        <f>IF(ISERROR(VLOOKUP($O116,'points lookup'!$T$3:$X$26,4,FALSE)),"",VLOOKUP($O116,'points lookup'!$T$3:$X$26,4,FALSE))</f>
        <v/>
      </c>
      <c r="AD116" s="79" t="str">
        <f>IF(ISERROR(VLOOKUP($O116,'points lookup'!$T$3:$X$26,5,FALSE)),"",VLOOKUP($O116,'points lookup'!$T$3:$X$26,5,FALSE))</f>
        <v/>
      </c>
      <c r="AE116" s="82" t="str">
        <f t="shared" si="32"/>
        <v/>
      </c>
      <c r="AF116" s="79" t="str">
        <f t="shared" si="28"/>
        <v/>
      </c>
      <c r="AG116" s="83" t="str">
        <f t="shared" si="29"/>
        <v/>
      </c>
      <c r="AH116" s="132" t="str">
        <f t="shared" si="33"/>
        <v/>
      </c>
      <c r="AI116" s="48" t="str">
        <f t="shared" si="34"/>
        <v/>
      </c>
      <c r="AJ116" s="48" t="str">
        <f t="shared" si="35"/>
        <v/>
      </c>
      <c r="AK116" s="49" t="str">
        <f t="shared" si="36"/>
        <v/>
      </c>
      <c r="AL116" s="47" t="str">
        <f t="shared" si="37"/>
        <v/>
      </c>
      <c r="AM116" s="48" t="str">
        <f t="shared" si="38"/>
        <v/>
      </c>
      <c r="AN116" s="48" t="str">
        <f t="shared" si="39"/>
        <v/>
      </c>
      <c r="AO116" s="49" t="str">
        <f t="shared" si="40"/>
        <v/>
      </c>
      <c r="AP116" s="47" t="str">
        <f t="shared" si="41"/>
        <v/>
      </c>
      <c r="AQ116" s="48" t="str">
        <f t="shared" si="42"/>
        <v/>
      </c>
      <c r="AR116" s="48" t="str">
        <f t="shared" si="43"/>
        <v/>
      </c>
      <c r="AS116" s="49" t="str">
        <f t="shared" si="44"/>
        <v/>
      </c>
      <c r="AT116" s="47" t="str">
        <f t="shared" si="45"/>
        <v/>
      </c>
      <c r="AU116" s="48" t="str">
        <f t="shared" si="46"/>
        <v/>
      </c>
      <c r="AV116" s="48" t="str">
        <f t="shared" si="47"/>
        <v/>
      </c>
      <c r="AW116" s="96" t="str">
        <f t="shared" si="48"/>
        <v/>
      </c>
    </row>
    <row r="117" spans="1:49" ht="14.25" customHeight="1" x14ac:dyDescent="0.25">
      <c r="A117" s="94"/>
      <c r="B117" s="14"/>
      <c r="C117" s="15"/>
      <c r="D117" s="15"/>
      <c r="E117" s="15"/>
      <c r="F117" s="15"/>
      <c r="G117" s="20"/>
      <c r="H117" s="21"/>
      <c r="I117" s="25"/>
      <c r="J117" s="28" t="str">
        <f>IF(ISERROR(VLOOKUP(G117,'points lookup'!$K$2:$L$16,2,FALSE)),"",VLOOKUP(G117,'points lookup'!$K$2:$L$16,2,FALSE))</f>
        <v/>
      </c>
      <c r="K117" s="29" t="str">
        <f>IF(ISERROR(VLOOKUP(H117,'points lookup'!$K$2:$L$16,2,FALSE)),"",VLOOKUP(H117,'points lookup'!$K$2:$L$16,2,FALSE))</f>
        <v/>
      </c>
      <c r="L117" s="29" t="str">
        <f>IF(ISERROR(VLOOKUP(I117,'points lookup'!$K$2:$L$16,2,FALSE)),"",VLOOKUP(I117,'points lookup'!$K$2:$L$16,2,FALSE))</f>
        <v/>
      </c>
      <c r="M117" s="30" t="str">
        <f t="shared" si="30"/>
        <v/>
      </c>
      <c r="N117" s="57" t="str">
        <f>IF(ISERROR(LOOKUP(M117,'points lookup'!$Q$2:$R$4)),"",LOOKUP(M117,'points lookup'!$Q$2:$R$4))</f>
        <v/>
      </c>
      <c r="O117" s="56" t="str">
        <f>IF(ISERROR(LOOKUP(M117,'points lookup'!$C$3:$D$26)),"",LOOKUP(M117,'points lookup'!$C$3:$D$26))</f>
        <v/>
      </c>
      <c r="P117" s="12" t="str">
        <f>IF(ISERROR(VLOOKUP($O117,'points lookup'!$D$3:$H$22,3,FALSE)),"",VLOOKUP($O117,'points lookup'!$D$3:$H$22,3,FALSE))</f>
        <v/>
      </c>
      <c r="Q117" s="13" t="str">
        <f>IF(ISERROR(VLOOKUP($O117,'points lookup'!$D$3:$H$22,4,FALSE)),"",VLOOKUP($O117,'points lookup'!$D$3:$H$22,4,FALSE))</f>
        <v/>
      </c>
      <c r="R117" s="122" t="str">
        <f>IF(ISERROR(VLOOKUP($O117,'points lookup'!$D$3:$H$22,5,FALSE)),"",VLOOKUP($O117,'points lookup'!$D$3:$H$22,5,FALSE))</f>
        <v/>
      </c>
      <c r="S117" s="62"/>
      <c r="T117" s="63"/>
      <c r="U117" s="64"/>
      <c r="V117" s="1" t="str">
        <f>IF(ISERROR(IF(ISNUMBER(S117),S117,VLOOKUP(S117,'points lookup'!$O$2:$P$12,2,FALSE))),"",IF(ISNUMBER(S117),S117,VLOOKUP(S117,'points lookup'!$O$2:$P$12,2,FALSE)))</f>
        <v/>
      </c>
      <c r="W117" s="7" t="str">
        <f>IF(ISERROR(IF(ISNUMBER(T117),T117,VLOOKUP(T117,'points lookup'!$O$2:$P$12,2,FALSE))),"",IF(ISNUMBER(T117),T117,VLOOKUP(T117,'points lookup'!$O$2:$P$12,2,FALSE)))</f>
        <v/>
      </c>
      <c r="X117" s="2" t="str">
        <f>IF(ISERROR(IF(ISNUMBER(U117),U117,VLOOKUP(U117,'points lookup'!$O$2:$P$12,2,FALSE))),"",IF(ISNUMBER(U117),U117,VLOOKUP(U117,'points lookup'!$O$2:$P$12,2,FALSE)))</f>
        <v/>
      </c>
      <c r="Y117" s="1" t="str">
        <f t="shared" si="31"/>
        <v/>
      </c>
      <c r="Z117" s="7" t="str">
        <f t="shared" si="26"/>
        <v/>
      </c>
      <c r="AA117" s="2" t="str">
        <f t="shared" si="27"/>
        <v/>
      </c>
      <c r="AB117" s="79" t="str">
        <f>IF(ISERROR(VLOOKUP($O117,'points lookup'!$T$3:$X$26,3,FALSE)),"",VLOOKUP($O117,'points lookup'!$T$3:$X$26,3,FALSE))</f>
        <v/>
      </c>
      <c r="AC117" s="79" t="str">
        <f>IF(ISERROR(VLOOKUP($O117,'points lookup'!$T$3:$X$26,4,FALSE)),"",VLOOKUP($O117,'points lookup'!$T$3:$X$26,4,FALSE))</f>
        <v/>
      </c>
      <c r="AD117" s="79" t="str">
        <f>IF(ISERROR(VLOOKUP($O117,'points lookup'!$T$3:$X$26,5,FALSE)),"",VLOOKUP($O117,'points lookup'!$T$3:$X$26,5,FALSE))</f>
        <v/>
      </c>
      <c r="AE117" s="82" t="str">
        <f t="shared" si="32"/>
        <v/>
      </c>
      <c r="AF117" s="79" t="str">
        <f t="shared" si="28"/>
        <v/>
      </c>
      <c r="AG117" s="83" t="str">
        <f t="shared" si="29"/>
        <v/>
      </c>
      <c r="AH117" s="132" t="str">
        <f t="shared" si="33"/>
        <v/>
      </c>
      <c r="AI117" s="48" t="str">
        <f t="shared" si="34"/>
        <v/>
      </c>
      <c r="AJ117" s="48" t="str">
        <f t="shared" si="35"/>
        <v/>
      </c>
      <c r="AK117" s="49" t="str">
        <f t="shared" si="36"/>
        <v/>
      </c>
      <c r="AL117" s="47" t="str">
        <f t="shared" si="37"/>
        <v/>
      </c>
      <c r="AM117" s="48" t="str">
        <f t="shared" si="38"/>
        <v/>
      </c>
      <c r="AN117" s="48" t="str">
        <f t="shared" si="39"/>
        <v/>
      </c>
      <c r="AO117" s="49" t="str">
        <f t="shared" si="40"/>
        <v/>
      </c>
      <c r="AP117" s="47" t="str">
        <f t="shared" si="41"/>
        <v/>
      </c>
      <c r="AQ117" s="48" t="str">
        <f t="shared" si="42"/>
        <v/>
      </c>
      <c r="AR117" s="48" t="str">
        <f t="shared" si="43"/>
        <v/>
      </c>
      <c r="AS117" s="49" t="str">
        <f t="shared" si="44"/>
        <v/>
      </c>
      <c r="AT117" s="47" t="str">
        <f t="shared" si="45"/>
        <v/>
      </c>
      <c r="AU117" s="48" t="str">
        <f t="shared" si="46"/>
        <v/>
      </c>
      <c r="AV117" s="48" t="str">
        <f t="shared" si="47"/>
        <v/>
      </c>
      <c r="AW117" s="96" t="str">
        <f t="shared" si="48"/>
        <v/>
      </c>
    </row>
    <row r="118" spans="1:49" ht="14.25" customHeight="1" x14ac:dyDescent="0.25">
      <c r="A118" s="94"/>
      <c r="B118" s="14"/>
      <c r="C118" s="15"/>
      <c r="D118" s="15"/>
      <c r="E118" s="15"/>
      <c r="F118" s="15"/>
      <c r="G118" s="20"/>
      <c r="H118" s="21"/>
      <c r="I118" s="25"/>
      <c r="J118" s="28" t="str">
        <f>IF(ISERROR(VLOOKUP(G118,'points lookup'!$K$2:$L$16,2,FALSE)),"",VLOOKUP(G118,'points lookup'!$K$2:$L$16,2,FALSE))</f>
        <v/>
      </c>
      <c r="K118" s="29" t="str">
        <f>IF(ISERROR(VLOOKUP(H118,'points lookup'!$K$2:$L$16,2,FALSE)),"",VLOOKUP(H118,'points lookup'!$K$2:$L$16,2,FALSE))</f>
        <v/>
      </c>
      <c r="L118" s="29" t="str">
        <f>IF(ISERROR(VLOOKUP(I118,'points lookup'!$K$2:$L$16,2,FALSE)),"",VLOOKUP(I118,'points lookup'!$K$2:$L$16,2,FALSE))</f>
        <v/>
      </c>
      <c r="M118" s="30" t="str">
        <f t="shared" si="30"/>
        <v/>
      </c>
      <c r="N118" s="57" t="str">
        <f>IF(ISERROR(LOOKUP(M118,'points lookup'!$Q$2:$R$4)),"",LOOKUP(M118,'points lookup'!$Q$2:$R$4))</f>
        <v/>
      </c>
      <c r="O118" s="56" t="str">
        <f>IF(ISERROR(LOOKUP(M118,'points lookup'!$C$3:$D$26)),"",LOOKUP(M118,'points lookup'!$C$3:$D$26))</f>
        <v/>
      </c>
      <c r="P118" s="12" t="str">
        <f>IF(ISERROR(VLOOKUP($O118,'points lookup'!$D$3:$H$22,3,FALSE)),"",VLOOKUP($O118,'points lookup'!$D$3:$H$22,3,FALSE))</f>
        <v/>
      </c>
      <c r="Q118" s="13" t="str">
        <f>IF(ISERROR(VLOOKUP($O118,'points lookup'!$D$3:$H$22,4,FALSE)),"",VLOOKUP($O118,'points lookup'!$D$3:$H$22,4,FALSE))</f>
        <v/>
      </c>
      <c r="R118" s="122" t="str">
        <f>IF(ISERROR(VLOOKUP($O118,'points lookup'!$D$3:$H$22,5,FALSE)),"",VLOOKUP($O118,'points lookup'!$D$3:$H$22,5,FALSE))</f>
        <v/>
      </c>
      <c r="S118" s="62"/>
      <c r="T118" s="63"/>
      <c r="U118" s="64"/>
      <c r="V118" s="1" t="str">
        <f>IF(ISERROR(IF(ISNUMBER(S118),S118,VLOOKUP(S118,'points lookup'!$O$2:$P$12,2,FALSE))),"",IF(ISNUMBER(S118),S118,VLOOKUP(S118,'points lookup'!$O$2:$P$12,2,FALSE)))</f>
        <v/>
      </c>
      <c r="W118" s="7" t="str">
        <f>IF(ISERROR(IF(ISNUMBER(T118),T118,VLOOKUP(T118,'points lookup'!$O$2:$P$12,2,FALSE))),"",IF(ISNUMBER(T118),T118,VLOOKUP(T118,'points lookup'!$O$2:$P$12,2,FALSE)))</f>
        <v/>
      </c>
      <c r="X118" s="2" t="str">
        <f>IF(ISERROR(IF(ISNUMBER(U118),U118,VLOOKUP(U118,'points lookup'!$O$2:$P$12,2,FALSE))),"",IF(ISNUMBER(U118),U118,VLOOKUP(U118,'points lookup'!$O$2:$P$12,2,FALSE)))</f>
        <v/>
      </c>
      <c r="Y118" s="1" t="str">
        <f t="shared" si="31"/>
        <v/>
      </c>
      <c r="Z118" s="7" t="str">
        <f t="shared" si="26"/>
        <v/>
      </c>
      <c r="AA118" s="2" t="str">
        <f t="shared" si="27"/>
        <v/>
      </c>
      <c r="AB118" s="79" t="str">
        <f>IF(ISERROR(VLOOKUP($O118,'points lookup'!$T$3:$X$26,3,FALSE)),"",VLOOKUP($O118,'points lookup'!$T$3:$X$26,3,FALSE))</f>
        <v/>
      </c>
      <c r="AC118" s="79" t="str">
        <f>IF(ISERROR(VLOOKUP($O118,'points lookup'!$T$3:$X$26,4,FALSE)),"",VLOOKUP($O118,'points lookup'!$T$3:$X$26,4,FALSE))</f>
        <v/>
      </c>
      <c r="AD118" s="79" t="str">
        <f>IF(ISERROR(VLOOKUP($O118,'points lookup'!$T$3:$X$26,5,FALSE)),"",VLOOKUP($O118,'points lookup'!$T$3:$X$26,5,FALSE))</f>
        <v/>
      </c>
      <c r="AE118" s="82" t="str">
        <f t="shared" si="32"/>
        <v/>
      </c>
      <c r="AF118" s="79" t="str">
        <f t="shared" si="28"/>
        <v/>
      </c>
      <c r="AG118" s="83" t="str">
        <f t="shared" si="29"/>
        <v/>
      </c>
      <c r="AH118" s="132" t="str">
        <f t="shared" si="33"/>
        <v/>
      </c>
      <c r="AI118" s="48" t="str">
        <f t="shared" si="34"/>
        <v/>
      </c>
      <c r="AJ118" s="48" t="str">
        <f t="shared" si="35"/>
        <v/>
      </c>
      <c r="AK118" s="49" t="str">
        <f t="shared" si="36"/>
        <v/>
      </c>
      <c r="AL118" s="47" t="str">
        <f t="shared" si="37"/>
        <v/>
      </c>
      <c r="AM118" s="48" t="str">
        <f t="shared" si="38"/>
        <v/>
      </c>
      <c r="AN118" s="48" t="str">
        <f t="shared" si="39"/>
        <v/>
      </c>
      <c r="AO118" s="49" t="str">
        <f t="shared" si="40"/>
        <v/>
      </c>
      <c r="AP118" s="47" t="str">
        <f t="shared" si="41"/>
        <v/>
      </c>
      <c r="AQ118" s="48" t="str">
        <f t="shared" si="42"/>
        <v/>
      </c>
      <c r="AR118" s="48" t="str">
        <f t="shared" si="43"/>
        <v/>
      </c>
      <c r="AS118" s="49" t="str">
        <f t="shared" si="44"/>
        <v/>
      </c>
      <c r="AT118" s="47" t="str">
        <f t="shared" si="45"/>
        <v/>
      </c>
      <c r="AU118" s="48" t="str">
        <f t="shared" si="46"/>
        <v/>
      </c>
      <c r="AV118" s="48" t="str">
        <f t="shared" si="47"/>
        <v/>
      </c>
      <c r="AW118" s="96" t="str">
        <f t="shared" si="48"/>
        <v/>
      </c>
    </row>
    <row r="119" spans="1:49" ht="14.25" customHeight="1" x14ac:dyDescent="0.25">
      <c r="A119" s="94"/>
      <c r="B119" s="14"/>
      <c r="C119" s="15"/>
      <c r="D119" s="15"/>
      <c r="E119" s="15"/>
      <c r="F119" s="15"/>
      <c r="G119" s="20"/>
      <c r="H119" s="21"/>
      <c r="I119" s="25"/>
      <c r="J119" s="28" t="str">
        <f>IF(ISERROR(VLOOKUP(G119,'points lookup'!$K$2:$L$16,2,FALSE)),"",VLOOKUP(G119,'points lookup'!$K$2:$L$16,2,FALSE))</f>
        <v/>
      </c>
      <c r="K119" s="29" t="str">
        <f>IF(ISERROR(VLOOKUP(H119,'points lookup'!$K$2:$L$16,2,FALSE)),"",VLOOKUP(H119,'points lookup'!$K$2:$L$16,2,FALSE))</f>
        <v/>
      </c>
      <c r="L119" s="29" t="str">
        <f>IF(ISERROR(VLOOKUP(I119,'points lookup'!$K$2:$L$16,2,FALSE)),"",VLOOKUP(I119,'points lookup'!$K$2:$L$16,2,FALSE))</f>
        <v/>
      </c>
      <c r="M119" s="30" t="str">
        <f t="shared" si="30"/>
        <v/>
      </c>
      <c r="N119" s="57" t="str">
        <f>IF(ISERROR(LOOKUP(M119,'points lookup'!$Q$2:$R$4)),"",LOOKUP(M119,'points lookup'!$Q$2:$R$4))</f>
        <v/>
      </c>
      <c r="O119" s="56" t="str">
        <f>IF(ISERROR(LOOKUP(M119,'points lookup'!$C$3:$D$26)),"",LOOKUP(M119,'points lookup'!$C$3:$D$26))</f>
        <v/>
      </c>
      <c r="P119" s="12" t="str">
        <f>IF(ISERROR(VLOOKUP($O119,'points lookup'!$D$3:$H$22,3,FALSE)),"",VLOOKUP($O119,'points lookup'!$D$3:$H$22,3,FALSE))</f>
        <v/>
      </c>
      <c r="Q119" s="13" t="str">
        <f>IF(ISERROR(VLOOKUP($O119,'points lookup'!$D$3:$H$22,4,FALSE)),"",VLOOKUP($O119,'points lookup'!$D$3:$H$22,4,FALSE))</f>
        <v/>
      </c>
      <c r="R119" s="122" t="str">
        <f>IF(ISERROR(VLOOKUP($O119,'points lookup'!$D$3:$H$22,5,FALSE)),"",VLOOKUP($O119,'points lookup'!$D$3:$H$22,5,FALSE))</f>
        <v/>
      </c>
      <c r="S119" s="62"/>
      <c r="T119" s="63"/>
      <c r="U119" s="64"/>
      <c r="V119" s="1" t="str">
        <f>IF(ISERROR(IF(ISNUMBER(S119),S119,VLOOKUP(S119,'points lookup'!$O$2:$P$12,2,FALSE))),"",IF(ISNUMBER(S119),S119,VLOOKUP(S119,'points lookup'!$O$2:$P$12,2,FALSE)))</f>
        <v/>
      </c>
      <c r="W119" s="7" t="str">
        <f>IF(ISERROR(IF(ISNUMBER(T119),T119,VLOOKUP(T119,'points lookup'!$O$2:$P$12,2,FALSE))),"",IF(ISNUMBER(T119),T119,VLOOKUP(T119,'points lookup'!$O$2:$P$12,2,FALSE)))</f>
        <v/>
      </c>
      <c r="X119" s="2" t="str">
        <f>IF(ISERROR(IF(ISNUMBER(U119),U119,VLOOKUP(U119,'points lookup'!$O$2:$P$12,2,FALSE))),"",IF(ISNUMBER(U119),U119,VLOOKUP(U119,'points lookup'!$O$2:$P$12,2,FALSE)))</f>
        <v/>
      </c>
      <c r="Y119" s="1" t="str">
        <f t="shared" si="31"/>
        <v/>
      </c>
      <c r="Z119" s="7" t="str">
        <f t="shared" si="26"/>
        <v/>
      </c>
      <c r="AA119" s="2" t="str">
        <f t="shared" si="27"/>
        <v/>
      </c>
      <c r="AB119" s="79" t="str">
        <f>IF(ISERROR(VLOOKUP($O119,'points lookup'!$T$3:$X$26,3,FALSE)),"",VLOOKUP($O119,'points lookup'!$T$3:$X$26,3,FALSE))</f>
        <v/>
      </c>
      <c r="AC119" s="79" t="str">
        <f>IF(ISERROR(VLOOKUP($O119,'points lookup'!$T$3:$X$26,4,FALSE)),"",VLOOKUP($O119,'points lookup'!$T$3:$X$26,4,FALSE))</f>
        <v/>
      </c>
      <c r="AD119" s="79" t="str">
        <f>IF(ISERROR(VLOOKUP($O119,'points lookup'!$T$3:$X$26,5,FALSE)),"",VLOOKUP($O119,'points lookup'!$T$3:$X$26,5,FALSE))</f>
        <v/>
      </c>
      <c r="AE119" s="82" t="str">
        <f t="shared" si="32"/>
        <v/>
      </c>
      <c r="AF119" s="79" t="str">
        <f t="shared" si="28"/>
        <v/>
      </c>
      <c r="AG119" s="83" t="str">
        <f t="shared" si="29"/>
        <v/>
      </c>
      <c r="AH119" s="132" t="str">
        <f t="shared" si="33"/>
        <v/>
      </c>
      <c r="AI119" s="48" t="str">
        <f t="shared" si="34"/>
        <v/>
      </c>
      <c r="AJ119" s="48" t="str">
        <f t="shared" si="35"/>
        <v/>
      </c>
      <c r="AK119" s="49" t="str">
        <f t="shared" si="36"/>
        <v/>
      </c>
      <c r="AL119" s="47" t="str">
        <f t="shared" si="37"/>
        <v/>
      </c>
      <c r="AM119" s="48" t="str">
        <f t="shared" si="38"/>
        <v/>
      </c>
      <c r="AN119" s="48" t="str">
        <f t="shared" si="39"/>
        <v/>
      </c>
      <c r="AO119" s="49" t="str">
        <f t="shared" si="40"/>
        <v/>
      </c>
      <c r="AP119" s="47" t="str">
        <f t="shared" si="41"/>
        <v/>
      </c>
      <c r="AQ119" s="48" t="str">
        <f t="shared" si="42"/>
        <v/>
      </c>
      <c r="AR119" s="48" t="str">
        <f t="shared" si="43"/>
        <v/>
      </c>
      <c r="AS119" s="49" t="str">
        <f t="shared" si="44"/>
        <v/>
      </c>
      <c r="AT119" s="47" t="str">
        <f t="shared" si="45"/>
        <v/>
      </c>
      <c r="AU119" s="48" t="str">
        <f t="shared" si="46"/>
        <v/>
      </c>
      <c r="AV119" s="48" t="str">
        <f t="shared" si="47"/>
        <v/>
      </c>
      <c r="AW119" s="96" t="str">
        <f t="shared" si="48"/>
        <v/>
      </c>
    </row>
    <row r="120" spans="1:49" ht="14.25" customHeight="1" x14ac:dyDescent="0.25">
      <c r="A120" s="94"/>
      <c r="B120" s="14"/>
      <c r="C120" s="15"/>
      <c r="D120" s="15"/>
      <c r="E120" s="15"/>
      <c r="F120" s="15"/>
      <c r="G120" s="20"/>
      <c r="H120" s="21"/>
      <c r="I120" s="25"/>
      <c r="J120" s="28" t="str">
        <f>IF(ISERROR(VLOOKUP(G120,'points lookup'!$K$2:$L$16,2,FALSE)),"",VLOOKUP(G120,'points lookup'!$K$2:$L$16,2,FALSE))</f>
        <v/>
      </c>
      <c r="K120" s="29" t="str">
        <f>IF(ISERROR(VLOOKUP(H120,'points lookup'!$K$2:$L$16,2,FALSE)),"",VLOOKUP(H120,'points lookup'!$K$2:$L$16,2,FALSE))</f>
        <v/>
      </c>
      <c r="L120" s="29" t="str">
        <f>IF(ISERROR(VLOOKUP(I120,'points lookup'!$K$2:$L$16,2,FALSE)),"",VLOOKUP(I120,'points lookup'!$K$2:$L$16,2,FALSE))</f>
        <v/>
      </c>
      <c r="M120" s="30" t="str">
        <f t="shared" si="30"/>
        <v/>
      </c>
      <c r="N120" s="57" t="str">
        <f>IF(ISERROR(LOOKUP(M120,'points lookup'!$Q$2:$R$4)),"",LOOKUP(M120,'points lookup'!$Q$2:$R$4))</f>
        <v/>
      </c>
      <c r="O120" s="56" t="str">
        <f>IF(ISERROR(LOOKUP(M120,'points lookup'!$C$3:$D$26)),"",LOOKUP(M120,'points lookup'!$C$3:$D$26))</f>
        <v/>
      </c>
      <c r="P120" s="12" t="str">
        <f>IF(ISERROR(VLOOKUP($O120,'points lookup'!$D$3:$H$22,3,FALSE)),"",VLOOKUP($O120,'points lookup'!$D$3:$H$22,3,FALSE))</f>
        <v/>
      </c>
      <c r="Q120" s="13" t="str">
        <f>IF(ISERROR(VLOOKUP($O120,'points lookup'!$D$3:$H$22,4,FALSE)),"",VLOOKUP($O120,'points lookup'!$D$3:$H$22,4,FALSE))</f>
        <v/>
      </c>
      <c r="R120" s="122" t="str">
        <f>IF(ISERROR(VLOOKUP($O120,'points lookup'!$D$3:$H$22,5,FALSE)),"",VLOOKUP($O120,'points lookup'!$D$3:$H$22,5,FALSE))</f>
        <v/>
      </c>
      <c r="S120" s="62"/>
      <c r="T120" s="63"/>
      <c r="U120" s="64"/>
      <c r="V120" s="1" t="str">
        <f>IF(ISERROR(IF(ISNUMBER(S120),S120,VLOOKUP(S120,'points lookup'!$O$2:$P$12,2,FALSE))),"",IF(ISNUMBER(S120),S120,VLOOKUP(S120,'points lookup'!$O$2:$P$12,2,FALSE)))</f>
        <v/>
      </c>
      <c r="W120" s="7" t="str">
        <f>IF(ISERROR(IF(ISNUMBER(T120),T120,VLOOKUP(T120,'points lookup'!$O$2:$P$12,2,FALSE))),"",IF(ISNUMBER(T120),T120,VLOOKUP(T120,'points lookup'!$O$2:$P$12,2,FALSE)))</f>
        <v/>
      </c>
      <c r="X120" s="2" t="str">
        <f>IF(ISERROR(IF(ISNUMBER(U120),U120,VLOOKUP(U120,'points lookup'!$O$2:$P$12,2,FALSE))),"",IF(ISNUMBER(U120),U120,VLOOKUP(U120,'points lookup'!$O$2:$P$12,2,FALSE)))</f>
        <v/>
      </c>
      <c r="Y120" s="1" t="str">
        <f t="shared" si="31"/>
        <v/>
      </c>
      <c r="Z120" s="7" t="str">
        <f t="shared" si="26"/>
        <v/>
      </c>
      <c r="AA120" s="2" t="str">
        <f t="shared" si="27"/>
        <v/>
      </c>
      <c r="AB120" s="79" t="str">
        <f>IF(ISERROR(VLOOKUP($O120,'points lookup'!$T$3:$X$26,3,FALSE)),"",VLOOKUP($O120,'points lookup'!$T$3:$X$26,3,FALSE))</f>
        <v/>
      </c>
      <c r="AC120" s="79" t="str">
        <f>IF(ISERROR(VLOOKUP($O120,'points lookup'!$T$3:$X$26,4,FALSE)),"",VLOOKUP($O120,'points lookup'!$T$3:$X$26,4,FALSE))</f>
        <v/>
      </c>
      <c r="AD120" s="79" t="str">
        <f>IF(ISERROR(VLOOKUP($O120,'points lookup'!$T$3:$X$26,5,FALSE)),"",VLOOKUP($O120,'points lookup'!$T$3:$X$26,5,FALSE))</f>
        <v/>
      </c>
      <c r="AE120" s="82" t="str">
        <f t="shared" si="32"/>
        <v/>
      </c>
      <c r="AF120" s="79" t="str">
        <f t="shared" si="28"/>
        <v/>
      </c>
      <c r="AG120" s="83" t="str">
        <f t="shared" si="29"/>
        <v/>
      </c>
      <c r="AH120" s="132" t="str">
        <f t="shared" si="33"/>
        <v/>
      </c>
      <c r="AI120" s="48" t="str">
        <f t="shared" si="34"/>
        <v/>
      </c>
      <c r="AJ120" s="48" t="str">
        <f t="shared" si="35"/>
        <v/>
      </c>
      <c r="AK120" s="49" t="str">
        <f t="shared" si="36"/>
        <v/>
      </c>
      <c r="AL120" s="47" t="str">
        <f t="shared" si="37"/>
        <v/>
      </c>
      <c r="AM120" s="48" t="str">
        <f t="shared" si="38"/>
        <v/>
      </c>
      <c r="AN120" s="48" t="str">
        <f t="shared" si="39"/>
        <v/>
      </c>
      <c r="AO120" s="49" t="str">
        <f t="shared" si="40"/>
        <v/>
      </c>
      <c r="AP120" s="47" t="str">
        <f t="shared" si="41"/>
        <v/>
      </c>
      <c r="AQ120" s="48" t="str">
        <f t="shared" si="42"/>
        <v/>
      </c>
      <c r="AR120" s="48" t="str">
        <f t="shared" si="43"/>
        <v/>
      </c>
      <c r="AS120" s="49" t="str">
        <f t="shared" si="44"/>
        <v/>
      </c>
      <c r="AT120" s="47" t="str">
        <f t="shared" si="45"/>
        <v/>
      </c>
      <c r="AU120" s="48" t="str">
        <f t="shared" si="46"/>
        <v/>
      </c>
      <c r="AV120" s="48" t="str">
        <f t="shared" si="47"/>
        <v/>
      </c>
      <c r="AW120" s="96" t="str">
        <f t="shared" si="48"/>
        <v/>
      </c>
    </row>
    <row r="121" spans="1:49" ht="14.25" customHeight="1" x14ac:dyDescent="0.25">
      <c r="A121" s="94"/>
      <c r="B121" s="14"/>
      <c r="C121" s="15"/>
      <c r="D121" s="15"/>
      <c r="E121" s="15"/>
      <c r="F121" s="15"/>
      <c r="G121" s="20"/>
      <c r="H121" s="21"/>
      <c r="I121" s="25"/>
      <c r="J121" s="28" t="str">
        <f>IF(ISERROR(VLOOKUP(G121,'points lookup'!$K$2:$L$16,2,FALSE)),"",VLOOKUP(G121,'points lookup'!$K$2:$L$16,2,FALSE))</f>
        <v/>
      </c>
      <c r="K121" s="29" t="str">
        <f>IF(ISERROR(VLOOKUP(H121,'points lookup'!$K$2:$L$16,2,FALSE)),"",VLOOKUP(H121,'points lookup'!$K$2:$L$16,2,FALSE))</f>
        <v/>
      </c>
      <c r="L121" s="29" t="str">
        <f>IF(ISERROR(VLOOKUP(I121,'points lookup'!$K$2:$L$16,2,FALSE)),"",VLOOKUP(I121,'points lookup'!$K$2:$L$16,2,FALSE))</f>
        <v/>
      </c>
      <c r="M121" s="30" t="str">
        <f t="shared" si="30"/>
        <v/>
      </c>
      <c r="N121" s="57" t="str">
        <f>IF(ISERROR(LOOKUP(M121,'points lookup'!$Q$2:$R$4)),"",LOOKUP(M121,'points lookup'!$Q$2:$R$4))</f>
        <v/>
      </c>
      <c r="O121" s="56" t="str">
        <f>IF(ISERROR(LOOKUP(M121,'points lookup'!$C$3:$D$26)),"",LOOKUP(M121,'points lookup'!$C$3:$D$26))</f>
        <v/>
      </c>
      <c r="P121" s="12" t="str">
        <f>IF(ISERROR(VLOOKUP($O121,'points lookup'!$D$3:$H$22,3,FALSE)),"",VLOOKUP($O121,'points lookup'!$D$3:$H$22,3,FALSE))</f>
        <v/>
      </c>
      <c r="Q121" s="13" t="str">
        <f>IF(ISERROR(VLOOKUP($O121,'points lookup'!$D$3:$H$22,4,FALSE)),"",VLOOKUP($O121,'points lookup'!$D$3:$H$22,4,FALSE))</f>
        <v/>
      </c>
      <c r="R121" s="122" t="str">
        <f>IF(ISERROR(VLOOKUP($O121,'points lookup'!$D$3:$H$22,5,FALSE)),"",VLOOKUP($O121,'points lookup'!$D$3:$H$22,5,FALSE))</f>
        <v/>
      </c>
      <c r="S121" s="62"/>
      <c r="T121" s="63"/>
      <c r="U121" s="64"/>
      <c r="V121" s="1" t="str">
        <f>IF(ISERROR(IF(ISNUMBER(S121),S121,VLOOKUP(S121,'points lookup'!$O$2:$P$12,2,FALSE))),"",IF(ISNUMBER(S121),S121,VLOOKUP(S121,'points lookup'!$O$2:$P$12,2,FALSE)))</f>
        <v/>
      </c>
      <c r="W121" s="7" t="str">
        <f>IF(ISERROR(IF(ISNUMBER(T121),T121,VLOOKUP(T121,'points lookup'!$O$2:$P$12,2,FALSE))),"",IF(ISNUMBER(T121),T121,VLOOKUP(T121,'points lookup'!$O$2:$P$12,2,FALSE)))</f>
        <v/>
      </c>
      <c r="X121" s="2" t="str">
        <f>IF(ISERROR(IF(ISNUMBER(U121),U121,VLOOKUP(U121,'points lookup'!$O$2:$P$12,2,FALSE))),"",IF(ISNUMBER(U121),U121,VLOOKUP(U121,'points lookup'!$O$2:$P$12,2,FALSE)))</f>
        <v/>
      </c>
      <c r="Y121" s="1" t="str">
        <f t="shared" si="31"/>
        <v/>
      </c>
      <c r="Z121" s="7" t="str">
        <f t="shared" si="26"/>
        <v/>
      </c>
      <c r="AA121" s="2" t="str">
        <f t="shared" si="27"/>
        <v/>
      </c>
      <c r="AB121" s="79" t="str">
        <f>IF(ISERROR(VLOOKUP($O121,'points lookup'!$T$3:$X$26,3,FALSE)),"",VLOOKUP($O121,'points lookup'!$T$3:$X$26,3,FALSE))</f>
        <v/>
      </c>
      <c r="AC121" s="79" t="str">
        <f>IF(ISERROR(VLOOKUP($O121,'points lookup'!$T$3:$X$26,4,FALSE)),"",VLOOKUP($O121,'points lookup'!$T$3:$X$26,4,FALSE))</f>
        <v/>
      </c>
      <c r="AD121" s="79" t="str">
        <f>IF(ISERROR(VLOOKUP($O121,'points lookup'!$T$3:$X$26,5,FALSE)),"",VLOOKUP($O121,'points lookup'!$T$3:$X$26,5,FALSE))</f>
        <v/>
      </c>
      <c r="AE121" s="82" t="str">
        <f t="shared" si="32"/>
        <v/>
      </c>
      <c r="AF121" s="79" t="str">
        <f t="shared" si="28"/>
        <v/>
      </c>
      <c r="AG121" s="83" t="str">
        <f t="shared" si="29"/>
        <v/>
      </c>
      <c r="AH121" s="132" t="str">
        <f t="shared" si="33"/>
        <v/>
      </c>
      <c r="AI121" s="48" t="str">
        <f t="shared" si="34"/>
        <v/>
      </c>
      <c r="AJ121" s="48" t="str">
        <f t="shared" si="35"/>
        <v/>
      </c>
      <c r="AK121" s="49" t="str">
        <f t="shared" si="36"/>
        <v/>
      </c>
      <c r="AL121" s="47" t="str">
        <f t="shared" si="37"/>
        <v/>
      </c>
      <c r="AM121" s="48" t="str">
        <f t="shared" si="38"/>
        <v/>
      </c>
      <c r="AN121" s="48" t="str">
        <f t="shared" si="39"/>
        <v/>
      </c>
      <c r="AO121" s="49" t="str">
        <f t="shared" si="40"/>
        <v/>
      </c>
      <c r="AP121" s="47" t="str">
        <f t="shared" si="41"/>
        <v/>
      </c>
      <c r="AQ121" s="48" t="str">
        <f t="shared" si="42"/>
        <v/>
      </c>
      <c r="AR121" s="48" t="str">
        <f t="shared" si="43"/>
        <v/>
      </c>
      <c r="AS121" s="49" t="str">
        <f t="shared" si="44"/>
        <v/>
      </c>
      <c r="AT121" s="47" t="str">
        <f t="shared" si="45"/>
        <v/>
      </c>
      <c r="AU121" s="48" t="str">
        <f t="shared" si="46"/>
        <v/>
      </c>
      <c r="AV121" s="48" t="str">
        <f t="shared" si="47"/>
        <v/>
      </c>
      <c r="AW121" s="96" t="str">
        <f t="shared" si="48"/>
        <v/>
      </c>
    </row>
    <row r="122" spans="1:49" ht="14.25" customHeight="1" x14ac:dyDescent="0.25">
      <c r="A122" s="94"/>
      <c r="B122" s="14"/>
      <c r="C122" s="15"/>
      <c r="D122" s="15"/>
      <c r="E122" s="15"/>
      <c r="F122" s="15"/>
      <c r="G122" s="20"/>
      <c r="H122" s="21"/>
      <c r="I122" s="25"/>
      <c r="J122" s="28" t="str">
        <f>IF(ISERROR(VLOOKUP(G122,'points lookup'!$K$2:$L$16,2,FALSE)),"",VLOOKUP(G122,'points lookup'!$K$2:$L$16,2,FALSE))</f>
        <v/>
      </c>
      <c r="K122" s="29" t="str">
        <f>IF(ISERROR(VLOOKUP(H122,'points lookup'!$K$2:$L$16,2,FALSE)),"",VLOOKUP(H122,'points lookup'!$K$2:$L$16,2,FALSE))</f>
        <v/>
      </c>
      <c r="L122" s="29" t="str">
        <f>IF(ISERROR(VLOOKUP(I122,'points lookup'!$K$2:$L$16,2,FALSE)),"",VLOOKUP(I122,'points lookup'!$K$2:$L$16,2,FALSE))</f>
        <v/>
      </c>
      <c r="M122" s="30" t="str">
        <f t="shared" si="30"/>
        <v/>
      </c>
      <c r="N122" s="57" t="str">
        <f>IF(ISERROR(LOOKUP(M122,'points lookup'!$Q$2:$R$4)),"",LOOKUP(M122,'points lookup'!$Q$2:$R$4))</f>
        <v/>
      </c>
      <c r="O122" s="56" t="str">
        <f>IF(ISERROR(LOOKUP(M122,'points lookup'!$C$3:$D$26)),"",LOOKUP(M122,'points lookup'!$C$3:$D$26))</f>
        <v/>
      </c>
      <c r="P122" s="12" t="str">
        <f>IF(ISERROR(VLOOKUP($O122,'points lookup'!$D$3:$H$22,3,FALSE)),"",VLOOKUP($O122,'points lookup'!$D$3:$H$22,3,FALSE))</f>
        <v/>
      </c>
      <c r="Q122" s="13" t="str">
        <f>IF(ISERROR(VLOOKUP($O122,'points lookup'!$D$3:$H$22,4,FALSE)),"",VLOOKUP($O122,'points lookup'!$D$3:$H$22,4,FALSE))</f>
        <v/>
      </c>
      <c r="R122" s="122" t="str">
        <f>IF(ISERROR(VLOOKUP($O122,'points lookup'!$D$3:$H$22,5,FALSE)),"",VLOOKUP($O122,'points lookup'!$D$3:$H$22,5,FALSE))</f>
        <v/>
      </c>
      <c r="S122" s="62"/>
      <c r="T122" s="63"/>
      <c r="U122" s="64"/>
      <c r="V122" s="1" t="str">
        <f>IF(ISERROR(IF(ISNUMBER(S122),S122,VLOOKUP(S122,'points lookup'!$O$2:$P$12,2,FALSE))),"",IF(ISNUMBER(S122),S122,VLOOKUP(S122,'points lookup'!$O$2:$P$12,2,FALSE)))</f>
        <v/>
      </c>
      <c r="W122" s="7" t="str">
        <f>IF(ISERROR(IF(ISNUMBER(T122),T122,VLOOKUP(T122,'points lookup'!$O$2:$P$12,2,FALSE))),"",IF(ISNUMBER(T122),T122,VLOOKUP(T122,'points lookup'!$O$2:$P$12,2,FALSE)))</f>
        <v/>
      </c>
      <c r="X122" s="2" t="str">
        <f>IF(ISERROR(IF(ISNUMBER(U122),U122,VLOOKUP(U122,'points lookup'!$O$2:$P$12,2,FALSE))),"",IF(ISNUMBER(U122),U122,VLOOKUP(U122,'points lookup'!$O$2:$P$12,2,FALSE)))</f>
        <v/>
      </c>
      <c r="Y122" s="1" t="str">
        <f t="shared" si="31"/>
        <v/>
      </c>
      <c r="Z122" s="7" t="str">
        <f t="shared" si="26"/>
        <v/>
      </c>
      <c r="AA122" s="2" t="str">
        <f t="shared" si="27"/>
        <v/>
      </c>
      <c r="AB122" s="79" t="str">
        <f>IF(ISERROR(VLOOKUP($O122,'points lookup'!$T$3:$X$26,3,FALSE)),"",VLOOKUP($O122,'points lookup'!$T$3:$X$26,3,FALSE))</f>
        <v/>
      </c>
      <c r="AC122" s="79" t="str">
        <f>IF(ISERROR(VLOOKUP($O122,'points lookup'!$T$3:$X$26,4,FALSE)),"",VLOOKUP($O122,'points lookup'!$T$3:$X$26,4,FALSE))</f>
        <v/>
      </c>
      <c r="AD122" s="79" t="str">
        <f>IF(ISERROR(VLOOKUP($O122,'points lookup'!$T$3:$X$26,5,FALSE)),"",VLOOKUP($O122,'points lookup'!$T$3:$X$26,5,FALSE))</f>
        <v/>
      </c>
      <c r="AE122" s="82" t="str">
        <f t="shared" si="32"/>
        <v/>
      </c>
      <c r="AF122" s="79" t="str">
        <f t="shared" si="28"/>
        <v/>
      </c>
      <c r="AG122" s="83" t="str">
        <f t="shared" si="29"/>
        <v/>
      </c>
      <c r="AH122" s="132" t="str">
        <f t="shared" si="33"/>
        <v/>
      </c>
      <c r="AI122" s="48" t="str">
        <f t="shared" si="34"/>
        <v/>
      </c>
      <c r="AJ122" s="48" t="str">
        <f t="shared" si="35"/>
        <v/>
      </c>
      <c r="AK122" s="49" t="str">
        <f t="shared" si="36"/>
        <v/>
      </c>
      <c r="AL122" s="47" t="str">
        <f t="shared" si="37"/>
        <v/>
      </c>
      <c r="AM122" s="48" t="str">
        <f t="shared" si="38"/>
        <v/>
      </c>
      <c r="AN122" s="48" t="str">
        <f t="shared" si="39"/>
        <v/>
      </c>
      <c r="AO122" s="49" t="str">
        <f t="shared" si="40"/>
        <v/>
      </c>
      <c r="AP122" s="47" t="str">
        <f t="shared" si="41"/>
        <v/>
      </c>
      <c r="AQ122" s="48" t="str">
        <f t="shared" si="42"/>
        <v/>
      </c>
      <c r="AR122" s="48" t="str">
        <f t="shared" si="43"/>
        <v/>
      </c>
      <c r="AS122" s="49" t="str">
        <f t="shared" si="44"/>
        <v/>
      </c>
      <c r="AT122" s="47" t="str">
        <f t="shared" si="45"/>
        <v/>
      </c>
      <c r="AU122" s="48" t="str">
        <f t="shared" si="46"/>
        <v/>
      </c>
      <c r="AV122" s="48" t="str">
        <f t="shared" si="47"/>
        <v/>
      </c>
      <c r="AW122" s="96" t="str">
        <f t="shared" si="48"/>
        <v/>
      </c>
    </row>
    <row r="123" spans="1:49" ht="14.25" customHeight="1" x14ac:dyDescent="0.25">
      <c r="A123" s="94"/>
      <c r="B123" s="14"/>
      <c r="C123" s="15"/>
      <c r="D123" s="15"/>
      <c r="E123" s="15"/>
      <c r="F123" s="15"/>
      <c r="G123" s="20"/>
      <c r="H123" s="21"/>
      <c r="I123" s="25"/>
      <c r="J123" s="28" t="str">
        <f>IF(ISERROR(VLOOKUP(G123,'points lookup'!$K$2:$L$16,2,FALSE)),"",VLOOKUP(G123,'points lookup'!$K$2:$L$16,2,FALSE))</f>
        <v/>
      </c>
      <c r="K123" s="29" t="str">
        <f>IF(ISERROR(VLOOKUP(H123,'points lookup'!$K$2:$L$16,2,FALSE)),"",VLOOKUP(H123,'points lookup'!$K$2:$L$16,2,FALSE))</f>
        <v/>
      </c>
      <c r="L123" s="29" t="str">
        <f>IF(ISERROR(VLOOKUP(I123,'points lookup'!$K$2:$L$16,2,FALSE)),"",VLOOKUP(I123,'points lookup'!$K$2:$L$16,2,FALSE))</f>
        <v/>
      </c>
      <c r="M123" s="30" t="str">
        <f t="shared" si="30"/>
        <v/>
      </c>
      <c r="N123" s="57" t="str">
        <f>IF(ISERROR(LOOKUP(M123,'points lookup'!$Q$2:$R$4)),"",LOOKUP(M123,'points lookup'!$Q$2:$R$4))</f>
        <v/>
      </c>
      <c r="O123" s="56" t="str">
        <f>IF(ISERROR(LOOKUP(M123,'points lookup'!$C$3:$D$26)),"",LOOKUP(M123,'points lookup'!$C$3:$D$26))</f>
        <v/>
      </c>
      <c r="P123" s="12" t="str">
        <f>IF(ISERROR(VLOOKUP($O123,'points lookup'!$D$3:$H$22,3,FALSE)),"",VLOOKUP($O123,'points lookup'!$D$3:$H$22,3,FALSE))</f>
        <v/>
      </c>
      <c r="Q123" s="13" t="str">
        <f>IF(ISERROR(VLOOKUP($O123,'points lookup'!$D$3:$H$22,4,FALSE)),"",VLOOKUP($O123,'points lookup'!$D$3:$H$22,4,FALSE))</f>
        <v/>
      </c>
      <c r="R123" s="122" t="str">
        <f>IF(ISERROR(VLOOKUP($O123,'points lookup'!$D$3:$H$22,5,FALSE)),"",VLOOKUP($O123,'points lookup'!$D$3:$H$22,5,FALSE))</f>
        <v/>
      </c>
      <c r="S123" s="62"/>
      <c r="T123" s="63"/>
      <c r="U123" s="64"/>
      <c r="V123" s="1" t="str">
        <f>IF(ISERROR(IF(ISNUMBER(S123),S123,VLOOKUP(S123,'points lookup'!$O$2:$P$12,2,FALSE))),"",IF(ISNUMBER(S123),S123,VLOOKUP(S123,'points lookup'!$O$2:$P$12,2,FALSE)))</f>
        <v/>
      </c>
      <c r="W123" s="7" t="str">
        <f>IF(ISERROR(IF(ISNUMBER(T123),T123,VLOOKUP(T123,'points lookup'!$O$2:$P$12,2,FALSE))),"",IF(ISNUMBER(T123),T123,VLOOKUP(T123,'points lookup'!$O$2:$P$12,2,FALSE)))</f>
        <v/>
      </c>
      <c r="X123" s="2" t="str">
        <f>IF(ISERROR(IF(ISNUMBER(U123),U123,VLOOKUP(U123,'points lookup'!$O$2:$P$12,2,FALSE))),"",IF(ISNUMBER(U123),U123,VLOOKUP(U123,'points lookup'!$O$2:$P$12,2,FALSE)))</f>
        <v/>
      </c>
      <c r="Y123" s="1" t="str">
        <f t="shared" si="31"/>
        <v/>
      </c>
      <c r="Z123" s="7" t="str">
        <f t="shared" si="26"/>
        <v/>
      </c>
      <c r="AA123" s="2" t="str">
        <f t="shared" si="27"/>
        <v/>
      </c>
      <c r="AB123" s="79" t="str">
        <f>IF(ISERROR(VLOOKUP($O123,'points lookup'!$T$3:$X$26,3,FALSE)),"",VLOOKUP($O123,'points lookup'!$T$3:$X$26,3,FALSE))</f>
        <v/>
      </c>
      <c r="AC123" s="79" t="str">
        <f>IF(ISERROR(VLOOKUP($O123,'points lookup'!$T$3:$X$26,4,FALSE)),"",VLOOKUP($O123,'points lookup'!$T$3:$X$26,4,FALSE))</f>
        <v/>
      </c>
      <c r="AD123" s="79" t="str">
        <f>IF(ISERROR(VLOOKUP($O123,'points lookup'!$T$3:$X$26,5,FALSE)),"",VLOOKUP($O123,'points lookup'!$T$3:$X$26,5,FALSE))</f>
        <v/>
      </c>
      <c r="AE123" s="82" t="str">
        <f t="shared" si="32"/>
        <v/>
      </c>
      <c r="AF123" s="79" t="str">
        <f t="shared" si="28"/>
        <v/>
      </c>
      <c r="AG123" s="83" t="str">
        <f t="shared" si="29"/>
        <v/>
      </c>
      <c r="AH123" s="132" t="str">
        <f t="shared" si="33"/>
        <v/>
      </c>
      <c r="AI123" s="48" t="str">
        <f t="shared" si="34"/>
        <v/>
      </c>
      <c r="AJ123" s="48" t="str">
        <f t="shared" si="35"/>
        <v/>
      </c>
      <c r="AK123" s="49" t="str">
        <f t="shared" si="36"/>
        <v/>
      </c>
      <c r="AL123" s="47" t="str">
        <f t="shared" si="37"/>
        <v/>
      </c>
      <c r="AM123" s="48" t="str">
        <f t="shared" si="38"/>
        <v/>
      </c>
      <c r="AN123" s="48" t="str">
        <f t="shared" si="39"/>
        <v/>
      </c>
      <c r="AO123" s="49" t="str">
        <f t="shared" si="40"/>
        <v/>
      </c>
      <c r="AP123" s="47" t="str">
        <f t="shared" si="41"/>
        <v/>
      </c>
      <c r="AQ123" s="48" t="str">
        <f t="shared" si="42"/>
        <v/>
      </c>
      <c r="AR123" s="48" t="str">
        <f t="shared" si="43"/>
        <v/>
      </c>
      <c r="AS123" s="49" t="str">
        <f t="shared" si="44"/>
        <v/>
      </c>
      <c r="AT123" s="47" t="str">
        <f t="shared" si="45"/>
        <v/>
      </c>
      <c r="AU123" s="48" t="str">
        <f t="shared" si="46"/>
        <v/>
      </c>
      <c r="AV123" s="48" t="str">
        <f t="shared" si="47"/>
        <v/>
      </c>
      <c r="AW123" s="96" t="str">
        <f t="shared" si="48"/>
        <v/>
      </c>
    </row>
    <row r="124" spans="1:49" ht="14.25" customHeight="1" x14ac:dyDescent="0.25">
      <c r="A124" s="94"/>
      <c r="B124" s="14"/>
      <c r="C124" s="15"/>
      <c r="D124" s="15"/>
      <c r="E124" s="15"/>
      <c r="F124" s="15"/>
      <c r="G124" s="20"/>
      <c r="H124" s="21"/>
      <c r="I124" s="25"/>
      <c r="J124" s="28" t="str">
        <f>IF(ISERROR(VLOOKUP(G124,'points lookup'!$K$2:$L$16,2,FALSE)),"",VLOOKUP(G124,'points lookup'!$K$2:$L$16,2,FALSE))</f>
        <v/>
      </c>
      <c r="K124" s="29" t="str">
        <f>IF(ISERROR(VLOOKUP(H124,'points lookup'!$K$2:$L$16,2,FALSE)),"",VLOOKUP(H124,'points lookup'!$K$2:$L$16,2,FALSE))</f>
        <v/>
      </c>
      <c r="L124" s="29" t="str">
        <f>IF(ISERROR(VLOOKUP(I124,'points lookup'!$K$2:$L$16,2,FALSE)),"",VLOOKUP(I124,'points lookup'!$K$2:$L$16,2,FALSE))</f>
        <v/>
      </c>
      <c r="M124" s="30" t="str">
        <f t="shared" si="30"/>
        <v/>
      </c>
      <c r="N124" s="57" t="str">
        <f>IF(ISERROR(LOOKUP(M124,'points lookup'!$Q$2:$R$4)),"",LOOKUP(M124,'points lookup'!$Q$2:$R$4))</f>
        <v/>
      </c>
      <c r="O124" s="56" t="str">
        <f>IF(ISERROR(LOOKUP(M124,'points lookup'!$C$3:$D$26)),"",LOOKUP(M124,'points lookup'!$C$3:$D$26))</f>
        <v/>
      </c>
      <c r="P124" s="12" t="str">
        <f>IF(ISERROR(VLOOKUP($O124,'points lookup'!$D$3:$H$22,3,FALSE)),"",VLOOKUP($O124,'points lookup'!$D$3:$H$22,3,FALSE))</f>
        <v/>
      </c>
      <c r="Q124" s="13" t="str">
        <f>IF(ISERROR(VLOOKUP($O124,'points lookup'!$D$3:$H$22,4,FALSE)),"",VLOOKUP($O124,'points lookup'!$D$3:$H$22,4,FALSE))</f>
        <v/>
      </c>
      <c r="R124" s="122" t="str">
        <f>IF(ISERROR(VLOOKUP($O124,'points lookup'!$D$3:$H$22,5,FALSE)),"",VLOOKUP($O124,'points lookup'!$D$3:$H$22,5,FALSE))</f>
        <v/>
      </c>
      <c r="S124" s="62"/>
      <c r="T124" s="63"/>
      <c r="U124" s="64"/>
      <c r="V124" s="1" t="str">
        <f>IF(ISERROR(IF(ISNUMBER(S124),S124,VLOOKUP(S124,'points lookup'!$O$2:$P$12,2,FALSE))),"",IF(ISNUMBER(S124),S124,VLOOKUP(S124,'points lookup'!$O$2:$P$12,2,FALSE)))</f>
        <v/>
      </c>
      <c r="W124" s="7" t="str">
        <f>IF(ISERROR(IF(ISNUMBER(T124),T124,VLOOKUP(T124,'points lookup'!$O$2:$P$12,2,FALSE))),"",IF(ISNUMBER(T124),T124,VLOOKUP(T124,'points lookup'!$O$2:$P$12,2,FALSE)))</f>
        <v/>
      </c>
      <c r="X124" s="2" t="str">
        <f>IF(ISERROR(IF(ISNUMBER(U124),U124,VLOOKUP(U124,'points lookup'!$O$2:$P$12,2,FALSE))),"",IF(ISNUMBER(U124),U124,VLOOKUP(U124,'points lookup'!$O$2:$P$12,2,FALSE)))</f>
        <v/>
      </c>
      <c r="Y124" s="1" t="str">
        <f t="shared" si="31"/>
        <v/>
      </c>
      <c r="Z124" s="7" t="str">
        <f t="shared" si="26"/>
        <v/>
      </c>
      <c r="AA124" s="2" t="str">
        <f t="shared" si="27"/>
        <v/>
      </c>
      <c r="AB124" s="79" t="str">
        <f>IF(ISERROR(VLOOKUP($O124,'points lookup'!$T$3:$X$26,3,FALSE)),"",VLOOKUP($O124,'points lookup'!$T$3:$X$26,3,FALSE))</f>
        <v/>
      </c>
      <c r="AC124" s="79" t="str">
        <f>IF(ISERROR(VLOOKUP($O124,'points lookup'!$T$3:$X$26,4,FALSE)),"",VLOOKUP($O124,'points lookup'!$T$3:$X$26,4,FALSE))</f>
        <v/>
      </c>
      <c r="AD124" s="79" t="str">
        <f>IF(ISERROR(VLOOKUP($O124,'points lookup'!$T$3:$X$26,5,FALSE)),"",VLOOKUP($O124,'points lookup'!$T$3:$X$26,5,FALSE))</f>
        <v/>
      </c>
      <c r="AE124" s="82" t="str">
        <f t="shared" si="32"/>
        <v/>
      </c>
      <c r="AF124" s="79" t="str">
        <f t="shared" si="28"/>
        <v/>
      </c>
      <c r="AG124" s="83" t="str">
        <f t="shared" si="29"/>
        <v/>
      </c>
      <c r="AH124" s="132" t="str">
        <f t="shared" si="33"/>
        <v/>
      </c>
      <c r="AI124" s="48" t="str">
        <f t="shared" si="34"/>
        <v/>
      </c>
      <c r="AJ124" s="48" t="str">
        <f t="shared" si="35"/>
        <v/>
      </c>
      <c r="AK124" s="49" t="str">
        <f t="shared" si="36"/>
        <v/>
      </c>
      <c r="AL124" s="47" t="str">
        <f t="shared" si="37"/>
        <v/>
      </c>
      <c r="AM124" s="48" t="str">
        <f t="shared" si="38"/>
        <v/>
      </c>
      <c r="AN124" s="48" t="str">
        <f t="shared" si="39"/>
        <v/>
      </c>
      <c r="AO124" s="49" t="str">
        <f t="shared" si="40"/>
        <v/>
      </c>
      <c r="AP124" s="47" t="str">
        <f t="shared" si="41"/>
        <v/>
      </c>
      <c r="AQ124" s="48" t="str">
        <f t="shared" si="42"/>
        <v/>
      </c>
      <c r="AR124" s="48" t="str">
        <f t="shared" si="43"/>
        <v/>
      </c>
      <c r="AS124" s="49" t="str">
        <f t="shared" si="44"/>
        <v/>
      </c>
      <c r="AT124" s="47" t="str">
        <f t="shared" si="45"/>
        <v/>
      </c>
      <c r="AU124" s="48" t="str">
        <f t="shared" si="46"/>
        <v/>
      </c>
      <c r="AV124" s="48" t="str">
        <f t="shared" si="47"/>
        <v/>
      </c>
      <c r="AW124" s="96" t="str">
        <f t="shared" si="48"/>
        <v/>
      </c>
    </row>
    <row r="125" spans="1:49" ht="14.25" customHeight="1" x14ac:dyDescent="0.25">
      <c r="A125" s="94"/>
      <c r="B125" s="14"/>
      <c r="C125" s="15"/>
      <c r="D125" s="15"/>
      <c r="E125" s="15"/>
      <c r="F125" s="15"/>
      <c r="G125" s="20"/>
      <c r="H125" s="21"/>
      <c r="I125" s="25"/>
      <c r="J125" s="28" t="str">
        <f>IF(ISERROR(VLOOKUP(G125,'points lookup'!$K$2:$L$16,2,FALSE)),"",VLOOKUP(G125,'points lookup'!$K$2:$L$16,2,FALSE))</f>
        <v/>
      </c>
      <c r="K125" s="29" t="str">
        <f>IF(ISERROR(VLOOKUP(H125,'points lookup'!$K$2:$L$16,2,FALSE)),"",VLOOKUP(H125,'points lookup'!$K$2:$L$16,2,FALSE))</f>
        <v/>
      </c>
      <c r="L125" s="29" t="str">
        <f>IF(ISERROR(VLOOKUP(I125,'points lookup'!$K$2:$L$16,2,FALSE)),"",VLOOKUP(I125,'points lookup'!$K$2:$L$16,2,FALSE))</f>
        <v/>
      </c>
      <c r="M125" s="30" t="str">
        <f t="shared" si="30"/>
        <v/>
      </c>
      <c r="N125" s="57" t="str">
        <f>IF(ISERROR(LOOKUP(M125,'points lookup'!$Q$2:$R$4)),"",LOOKUP(M125,'points lookup'!$Q$2:$R$4))</f>
        <v/>
      </c>
      <c r="O125" s="56" t="str">
        <f>IF(ISERROR(LOOKUP(M125,'points lookup'!$C$3:$D$26)),"",LOOKUP(M125,'points lookup'!$C$3:$D$26))</f>
        <v/>
      </c>
      <c r="P125" s="12" t="str">
        <f>IF(ISERROR(VLOOKUP($O125,'points lookup'!$D$3:$H$22,3,FALSE)),"",VLOOKUP($O125,'points lookup'!$D$3:$H$22,3,FALSE))</f>
        <v/>
      </c>
      <c r="Q125" s="13" t="str">
        <f>IF(ISERROR(VLOOKUP($O125,'points lookup'!$D$3:$H$22,4,FALSE)),"",VLOOKUP($O125,'points lookup'!$D$3:$H$22,4,FALSE))</f>
        <v/>
      </c>
      <c r="R125" s="122" t="str">
        <f>IF(ISERROR(VLOOKUP($O125,'points lookup'!$D$3:$H$22,5,FALSE)),"",VLOOKUP($O125,'points lookup'!$D$3:$H$22,5,FALSE))</f>
        <v/>
      </c>
      <c r="S125" s="62"/>
      <c r="T125" s="63"/>
      <c r="U125" s="64"/>
      <c r="V125" s="1" t="str">
        <f>IF(ISERROR(IF(ISNUMBER(S125),S125,VLOOKUP(S125,'points lookup'!$O$2:$P$12,2,FALSE))),"",IF(ISNUMBER(S125),S125,VLOOKUP(S125,'points lookup'!$O$2:$P$12,2,FALSE)))</f>
        <v/>
      </c>
      <c r="W125" s="7" t="str">
        <f>IF(ISERROR(IF(ISNUMBER(T125),T125,VLOOKUP(T125,'points lookup'!$O$2:$P$12,2,FALSE))),"",IF(ISNUMBER(T125),T125,VLOOKUP(T125,'points lookup'!$O$2:$P$12,2,FALSE)))</f>
        <v/>
      </c>
      <c r="X125" s="2" t="str">
        <f>IF(ISERROR(IF(ISNUMBER(U125),U125,VLOOKUP(U125,'points lookup'!$O$2:$P$12,2,FALSE))),"",IF(ISNUMBER(U125),U125,VLOOKUP(U125,'points lookup'!$O$2:$P$12,2,FALSE)))</f>
        <v/>
      </c>
      <c r="Y125" s="1" t="str">
        <f t="shared" si="31"/>
        <v/>
      </c>
      <c r="Z125" s="7" t="str">
        <f t="shared" si="26"/>
        <v/>
      </c>
      <c r="AA125" s="2" t="str">
        <f t="shared" si="27"/>
        <v/>
      </c>
      <c r="AB125" s="79" t="str">
        <f>IF(ISERROR(VLOOKUP($O125,'points lookup'!$T$3:$X$26,3,FALSE)),"",VLOOKUP($O125,'points lookup'!$T$3:$X$26,3,FALSE))</f>
        <v/>
      </c>
      <c r="AC125" s="79" t="str">
        <f>IF(ISERROR(VLOOKUP($O125,'points lookup'!$T$3:$X$26,4,FALSE)),"",VLOOKUP($O125,'points lookup'!$T$3:$X$26,4,FALSE))</f>
        <v/>
      </c>
      <c r="AD125" s="79" t="str">
        <f>IF(ISERROR(VLOOKUP($O125,'points lookup'!$T$3:$X$26,5,FALSE)),"",VLOOKUP($O125,'points lookup'!$T$3:$X$26,5,FALSE))</f>
        <v/>
      </c>
      <c r="AE125" s="82" t="str">
        <f t="shared" si="32"/>
        <v/>
      </c>
      <c r="AF125" s="79" t="str">
        <f t="shared" si="28"/>
        <v/>
      </c>
      <c r="AG125" s="83" t="str">
        <f t="shared" si="29"/>
        <v/>
      </c>
      <c r="AH125" s="132" t="str">
        <f t="shared" si="33"/>
        <v/>
      </c>
      <c r="AI125" s="48" t="str">
        <f t="shared" si="34"/>
        <v/>
      </c>
      <c r="AJ125" s="48" t="str">
        <f t="shared" si="35"/>
        <v/>
      </c>
      <c r="AK125" s="49" t="str">
        <f t="shared" si="36"/>
        <v/>
      </c>
      <c r="AL125" s="47" t="str">
        <f t="shared" si="37"/>
        <v/>
      </c>
      <c r="AM125" s="48" t="str">
        <f t="shared" si="38"/>
        <v/>
      </c>
      <c r="AN125" s="48" t="str">
        <f t="shared" si="39"/>
        <v/>
      </c>
      <c r="AO125" s="49" t="str">
        <f t="shared" si="40"/>
        <v/>
      </c>
      <c r="AP125" s="47" t="str">
        <f t="shared" si="41"/>
        <v/>
      </c>
      <c r="AQ125" s="48" t="str">
        <f t="shared" si="42"/>
        <v/>
      </c>
      <c r="AR125" s="48" t="str">
        <f t="shared" si="43"/>
        <v/>
      </c>
      <c r="AS125" s="49" t="str">
        <f t="shared" si="44"/>
        <v/>
      </c>
      <c r="AT125" s="47" t="str">
        <f t="shared" si="45"/>
        <v/>
      </c>
      <c r="AU125" s="48" t="str">
        <f t="shared" si="46"/>
        <v/>
      </c>
      <c r="AV125" s="48" t="str">
        <f t="shared" si="47"/>
        <v/>
      </c>
      <c r="AW125" s="96" t="str">
        <f t="shared" si="48"/>
        <v/>
      </c>
    </row>
    <row r="126" spans="1:49" ht="14.25" customHeight="1" x14ac:dyDescent="0.25">
      <c r="A126" s="94"/>
      <c r="B126" s="14"/>
      <c r="C126" s="15"/>
      <c r="D126" s="15"/>
      <c r="E126" s="15"/>
      <c r="F126" s="15"/>
      <c r="G126" s="20"/>
      <c r="H126" s="21"/>
      <c r="I126" s="25"/>
      <c r="J126" s="28" t="str">
        <f>IF(ISERROR(VLOOKUP(G126,'points lookup'!$K$2:$L$16,2,FALSE)),"",VLOOKUP(G126,'points lookup'!$K$2:$L$16,2,FALSE))</f>
        <v/>
      </c>
      <c r="K126" s="29" t="str">
        <f>IF(ISERROR(VLOOKUP(H126,'points lookup'!$K$2:$L$16,2,FALSE)),"",VLOOKUP(H126,'points lookup'!$K$2:$L$16,2,FALSE))</f>
        <v/>
      </c>
      <c r="L126" s="29" t="str">
        <f>IF(ISERROR(VLOOKUP(I126,'points lookup'!$K$2:$L$16,2,FALSE)),"",VLOOKUP(I126,'points lookup'!$K$2:$L$16,2,FALSE))</f>
        <v/>
      </c>
      <c r="M126" s="30" t="str">
        <f t="shared" si="30"/>
        <v/>
      </c>
      <c r="N126" s="57" t="str">
        <f>IF(ISERROR(LOOKUP(M126,'points lookup'!$Q$2:$R$4)),"",LOOKUP(M126,'points lookup'!$Q$2:$R$4))</f>
        <v/>
      </c>
      <c r="O126" s="56" t="str">
        <f>IF(ISERROR(LOOKUP(M126,'points lookup'!$C$3:$D$26)),"",LOOKUP(M126,'points lookup'!$C$3:$D$26))</f>
        <v/>
      </c>
      <c r="P126" s="12" t="str">
        <f>IF(ISERROR(VLOOKUP($O126,'points lookup'!$D$3:$H$22,3,FALSE)),"",VLOOKUP($O126,'points lookup'!$D$3:$H$22,3,FALSE))</f>
        <v/>
      </c>
      <c r="Q126" s="13" t="str">
        <f>IF(ISERROR(VLOOKUP($O126,'points lookup'!$D$3:$H$22,4,FALSE)),"",VLOOKUP($O126,'points lookup'!$D$3:$H$22,4,FALSE))</f>
        <v/>
      </c>
      <c r="R126" s="122" t="str">
        <f>IF(ISERROR(VLOOKUP($O126,'points lookup'!$D$3:$H$22,5,FALSE)),"",VLOOKUP($O126,'points lookup'!$D$3:$H$22,5,FALSE))</f>
        <v/>
      </c>
      <c r="S126" s="62"/>
      <c r="T126" s="63"/>
      <c r="U126" s="64"/>
      <c r="V126" s="1" t="str">
        <f>IF(ISERROR(IF(ISNUMBER(S126),S126,VLOOKUP(S126,'points lookup'!$O$2:$P$12,2,FALSE))),"",IF(ISNUMBER(S126),S126,VLOOKUP(S126,'points lookup'!$O$2:$P$12,2,FALSE)))</f>
        <v/>
      </c>
      <c r="W126" s="7" t="str">
        <f>IF(ISERROR(IF(ISNUMBER(T126),T126,VLOOKUP(T126,'points lookup'!$O$2:$P$12,2,FALSE))),"",IF(ISNUMBER(T126),T126,VLOOKUP(T126,'points lookup'!$O$2:$P$12,2,FALSE)))</f>
        <v/>
      </c>
      <c r="X126" s="2" t="str">
        <f>IF(ISERROR(IF(ISNUMBER(U126),U126,VLOOKUP(U126,'points lookup'!$O$2:$P$12,2,FALSE))),"",IF(ISNUMBER(U126),U126,VLOOKUP(U126,'points lookup'!$O$2:$P$12,2,FALSE)))</f>
        <v/>
      </c>
      <c r="Y126" s="1" t="str">
        <f t="shared" si="31"/>
        <v/>
      </c>
      <c r="Z126" s="7" t="str">
        <f t="shared" si="26"/>
        <v/>
      </c>
      <c r="AA126" s="2" t="str">
        <f t="shared" si="27"/>
        <v/>
      </c>
      <c r="AB126" s="79" t="str">
        <f>IF(ISERROR(VLOOKUP($O126,'points lookup'!$T$3:$X$26,3,FALSE)),"",VLOOKUP($O126,'points lookup'!$T$3:$X$26,3,FALSE))</f>
        <v/>
      </c>
      <c r="AC126" s="79" t="str">
        <f>IF(ISERROR(VLOOKUP($O126,'points lookup'!$T$3:$X$26,4,FALSE)),"",VLOOKUP($O126,'points lookup'!$T$3:$X$26,4,FALSE))</f>
        <v/>
      </c>
      <c r="AD126" s="79" t="str">
        <f>IF(ISERROR(VLOOKUP($O126,'points lookup'!$T$3:$X$26,5,FALSE)),"",VLOOKUP($O126,'points lookup'!$T$3:$X$26,5,FALSE))</f>
        <v/>
      </c>
      <c r="AE126" s="82" t="str">
        <f t="shared" si="32"/>
        <v/>
      </c>
      <c r="AF126" s="79" t="str">
        <f t="shared" si="28"/>
        <v/>
      </c>
      <c r="AG126" s="83" t="str">
        <f t="shared" si="29"/>
        <v/>
      </c>
      <c r="AH126" s="132" t="str">
        <f t="shared" si="33"/>
        <v/>
      </c>
      <c r="AI126" s="48" t="str">
        <f t="shared" si="34"/>
        <v/>
      </c>
      <c r="AJ126" s="48" t="str">
        <f t="shared" si="35"/>
        <v/>
      </c>
      <c r="AK126" s="49" t="str">
        <f t="shared" si="36"/>
        <v/>
      </c>
      <c r="AL126" s="47" t="str">
        <f t="shared" si="37"/>
        <v/>
      </c>
      <c r="AM126" s="48" t="str">
        <f t="shared" si="38"/>
        <v/>
      </c>
      <c r="AN126" s="48" t="str">
        <f t="shared" si="39"/>
        <v/>
      </c>
      <c r="AO126" s="49" t="str">
        <f t="shared" si="40"/>
        <v/>
      </c>
      <c r="AP126" s="47" t="str">
        <f t="shared" si="41"/>
        <v/>
      </c>
      <c r="AQ126" s="48" t="str">
        <f t="shared" si="42"/>
        <v/>
      </c>
      <c r="AR126" s="48" t="str">
        <f t="shared" si="43"/>
        <v/>
      </c>
      <c r="AS126" s="49" t="str">
        <f t="shared" si="44"/>
        <v/>
      </c>
      <c r="AT126" s="47" t="str">
        <f t="shared" si="45"/>
        <v/>
      </c>
      <c r="AU126" s="48" t="str">
        <f t="shared" si="46"/>
        <v/>
      </c>
      <c r="AV126" s="48" t="str">
        <f t="shared" si="47"/>
        <v/>
      </c>
      <c r="AW126" s="96" t="str">
        <f t="shared" si="48"/>
        <v/>
      </c>
    </row>
    <row r="127" spans="1:49" ht="14.25" customHeight="1" x14ac:dyDescent="0.25">
      <c r="A127" s="94"/>
      <c r="B127" s="14"/>
      <c r="C127" s="15"/>
      <c r="D127" s="15"/>
      <c r="E127" s="15"/>
      <c r="F127" s="15"/>
      <c r="G127" s="20"/>
      <c r="H127" s="21"/>
      <c r="I127" s="25"/>
      <c r="J127" s="28" t="str">
        <f>IF(ISERROR(VLOOKUP(G127,'points lookup'!$K$2:$L$16,2,FALSE)),"",VLOOKUP(G127,'points lookup'!$K$2:$L$16,2,FALSE))</f>
        <v/>
      </c>
      <c r="K127" s="29" t="str">
        <f>IF(ISERROR(VLOOKUP(H127,'points lookup'!$K$2:$L$16,2,FALSE)),"",VLOOKUP(H127,'points lookup'!$K$2:$L$16,2,FALSE))</f>
        <v/>
      </c>
      <c r="L127" s="29" t="str">
        <f>IF(ISERROR(VLOOKUP(I127,'points lookup'!$K$2:$L$16,2,FALSE)),"",VLOOKUP(I127,'points lookup'!$K$2:$L$16,2,FALSE))</f>
        <v/>
      </c>
      <c r="M127" s="30" t="str">
        <f t="shared" si="30"/>
        <v/>
      </c>
      <c r="N127" s="57" t="str">
        <f>IF(ISERROR(LOOKUP(M127,'points lookup'!$Q$2:$R$4)),"",LOOKUP(M127,'points lookup'!$Q$2:$R$4))</f>
        <v/>
      </c>
      <c r="O127" s="56" t="str">
        <f>IF(ISERROR(LOOKUP(M127,'points lookup'!$C$3:$D$26)),"",LOOKUP(M127,'points lookup'!$C$3:$D$26))</f>
        <v/>
      </c>
      <c r="P127" s="12" t="str">
        <f>IF(ISERROR(VLOOKUP($O127,'points lookup'!$D$3:$H$22,3,FALSE)),"",VLOOKUP($O127,'points lookup'!$D$3:$H$22,3,FALSE))</f>
        <v/>
      </c>
      <c r="Q127" s="13" t="str">
        <f>IF(ISERROR(VLOOKUP($O127,'points lookup'!$D$3:$H$22,4,FALSE)),"",VLOOKUP($O127,'points lookup'!$D$3:$H$22,4,FALSE))</f>
        <v/>
      </c>
      <c r="R127" s="122" t="str">
        <f>IF(ISERROR(VLOOKUP($O127,'points lookup'!$D$3:$H$22,5,FALSE)),"",VLOOKUP($O127,'points lookup'!$D$3:$H$22,5,FALSE))</f>
        <v/>
      </c>
      <c r="S127" s="62"/>
      <c r="T127" s="63"/>
      <c r="U127" s="64"/>
      <c r="V127" s="1" t="str">
        <f>IF(ISERROR(IF(ISNUMBER(S127),S127,VLOOKUP(S127,'points lookup'!$O$2:$P$12,2,FALSE))),"",IF(ISNUMBER(S127),S127,VLOOKUP(S127,'points lookup'!$O$2:$P$12,2,FALSE)))</f>
        <v/>
      </c>
      <c r="W127" s="7" t="str">
        <f>IF(ISERROR(IF(ISNUMBER(T127),T127,VLOOKUP(T127,'points lookup'!$O$2:$P$12,2,FALSE))),"",IF(ISNUMBER(T127),T127,VLOOKUP(T127,'points lookup'!$O$2:$P$12,2,FALSE)))</f>
        <v/>
      </c>
      <c r="X127" s="2" t="str">
        <f>IF(ISERROR(IF(ISNUMBER(U127),U127,VLOOKUP(U127,'points lookup'!$O$2:$P$12,2,FALSE))),"",IF(ISNUMBER(U127),U127,VLOOKUP(U127,'points lookup'!$O$2:$P$12,2,FALSE)))</f>
        <v/>
      </c>
      <c r="Y127" s="1" t="str">
        <f t="shared" si="31"/>
        <v/>
      </c>
      <c r="Z127" s="7" t="str">
        <f t="shared" si="26"/>
        <v/>
      </c>
      <c r="AA127" s="2" t="str">
        <f t="shared" si="27"/>
        <v/>
      </c>
      <c r="AB127" s="79" t="str">
        <f>IF(ISERROR(VLOOKUP($O127,'points lookup'!$T$3:$X$26,3,FALSE)),"",VLOOKUP($O127,'points lookup'!$T$3:$X$26,3,FALSE))</f>
        <v/>
      </c>
      <c r="AC127" s="79" t="str">
        <f>IF(ISERROR(VLOOKUP($O127,'points lookup'!$T$3:$X$26,4,FALSE)),"",VLOOKUP($O127,'points lookup'!$T$3:$X$26,4,FALSE))</f>
        <v/>
      </c>
      <c r="AD127" s="79" t="str">
        <f>IF(ISERROR(VLOOKUP($O127,'points lookup'!$T$3:$X$26,5,FALSE)),"",VLOOKUP($O127,'points lookup'!$T$3:$X$26,5,FALSE))</f>
        <v/>
      </c>
      <c r="AE127" s="82" t="str">
        <f t="shared" si="32"/>
        <v/>
      </c>
      <c r="AF127" s="79" t="str">
        <f t="shared" si="28"/>
        <v/>
      </c>
      <c r="AG127" s="83" t="str">
        <f t="shared" si="29"/>
        <v/>
      </c>
      <c r="AH127" s="132" t="str">
        <f t="shared" si="33"/>
        <v/>
      </c>
      <c r="AI127" s="48" t="str">
        <f t="shared" si="34"/>
        <v/>
      </c>
      <c r="AJ127" s="48" t="str">
        <f t="shared" si="35"/>
        <v/>
      </c>
      <c r="AK127" s="49" t="str">
        <f t="shared" si="36"/>
        <v/>
      </c>
      <c r="AL127" s="47" t="str">
        <f t="shared" si="37"/>
        <v/>
      </c>
      <c r="AM127" s="48" t="str">
        <f t="shared" si="38"/>
        <v/>
      </c>
      <c r="AN127" s="48" t="str">
        <f t="shared" si="39"/>
        <v/>
      </c>
      <c r="AO127" s="49" t="str">
        <f t="shared" si="40"/>
        <v/>
      </c>
      <c r="AP127" s="47" t="str">
        <f t="shared" si="41"/>
        <v/>
      </c>
      <c r="AQ127" s="48" t="str">
        <f t="shared" si="42"/>
        <v/>
      </c>
      <c r="AR127" s="48" t="str">
        <f t="shared" si="43"/>
        <v/>
      </c>
      <c r="AS127" s="49" t="str">
        <f t="shared" si="44"/>
        <v/>
      </c>
      <c r="AT127" s="47" t="str">
        <f t="shared" si="45"/>
        <v/>
      </c>
      <c r="AU127" s="48" t="str">
        <f t="shared" si="46"/>
        <v/>
      </c>
      <c r="AV127" s="48" t="str">
        <f t="shared" si="47"/>
        <v/>
      </c>
      <c r="AW127" s="96" t="str">
        <f t="shared" si="48"/>
        <v/>
      </c>
    </row>
    <row r="128" spans="1:49" ht="14.25" customHeight="1" x14ac:dyDescent="0.25">
      <c r="A128" s="94"/>
      <c r="B128" s="14"/>
      <c r="C128" s="15"/>
      <c r="D128" s="15"/>
      <c r="E128" s="15"/>
      <c r="F128" s="15"/>
      <c r="G128" s="20"/>
      <c r="H128" s="21"/>
      <c r="I128" s="25"/>
      <c r="J128" s="28" t="str">
        <f>IF(ISERROR(VLOOKUP(G128,'points lookup'!$K$2:$L$16,2,FALSE)),"",VLOOKUP(G128,'points lookup'!$K$2:$L$16,2,FALSE))</f>
        <v/>
      </c>
      <c r="K128" s="29" t="str">
        <f>IF(ISERROR(VLOOKUP(H128,'points lookup'!$K$2:$L$16,2,FALSE)),"",VLOOKUP(H128,'points lookup'!$K$2:$L$16,2,FALSE))</f>
        <v/>
      </c>
      <c r="L128" s="29" t="str">
        <f>IF(ISERROR(VLOOKUP(I128,'points lookup'!$K$2:$L$16,2,FALSE)),"",VLOOKUP(I128,'points lookup'!$K$2:$L$16,2,FALSE))</f>
        <v/>
      </c>
      <c r="M128" s="30" t="str">
        <f t="shared" si="30"/>
        <v/>
      </c>
      <c r="N128" s="57" t="str">
        <f>IF(ISERROR(LOOKUP(M128,'points lookup'!$Q$2:$R$4)),"",LOOKUP(M128,'points lookup'!$Q$2:$R$4))</f>
        <v/>
      </c>
      <c r="O128" s="56" t="str">
        <f>IF(ISERROR(LOOKUP(M128,'points lookup'!$C$3:$D$26)),"",LOOKUP(M128,'points lookup'!$C$3:$D$26))</f>
        <v/>
      </c>
      <c r="P128" s="12" t="str">
        <f>IF(ISERROR(VLOOKUP($O128,'points lookup'!$D$3:$H$22,3,FALSE)),"",VLOOKUP($O128,'points lookup'!$D$3:$H$22,3,FALSE))</f>
        <v/>
      </c>
      <c r="Q128" s="13" t="str">
        <f>IF(ISERROR(VLOOKUP($O128,'points lookup'!$D$3:$H$22,4,FALSE)),"",VLOOKUP($O128,'points lookup'!$D$3:$H$22,4,FALSE))</f>
        <v/>
      </c>
      <c r="R128" s="122" t="str">
        <f>IF(ISERROR(VLOOKUP($O128,'points lookup'!$D$3:$H$22,5,FALSE)),"",VLOOKUP($O128,'points lookup'!$D$3:$H$22,5,FALSE))</f>
        <v/>
      </c>
      <c r="S128" s="62"/>
      <c r="T128" s="63"/>
      <c r="U128" s="64"/>
      <c r="V128" s="1" t="str">
        <f>IF(ISERROR(IF(ISNUMBER(S128),S128,VLOOKUP(S128,'points lookup'!$O$2:$P$12,2,FALSE))),"",IF(ISNUMBER(S128),S128,VLOOKUP(S128,'points lookup'!$O$2:$P$12,2,FALSE)))</f>
        <v/>
      </c>
      <c r="W128" s="7" t="str">
        <f>IF(ISERROR(IF(ISNUMBER(T128),T128,VLOOKUP(T128,'points lookup'!$O$2:$P$12,2,FALSE))),"",IF(ISNUMBER(T128),T128,VLOOKUP(T128,'points lookup'!$O$2:$P$12,2,FALSE)))</f>
        <v/>
      </c>
      <c r="X128" s="2" t="str">
        <f>IF(ISERROR(IF(ISNUMBER(U128),U128,VLOOKUP(U128,'points lookup'!$O$2:$P$12,2,FALSE))),"",IF(ISNUMBER(U128),U128,VLOOKUP(U128,'points lookup'!$O$2:$P$12,2,FALSE)))</f>
        <v/>
      </c>
      <c r="Y128" s="1" t="str">
        <f t="shared" si="31"/>
        <v/>
      </c>
      <c r="Z128" s="7" t="str">
        <f t="shared" si="26"/>
        <v/>
      </c>
      <c r="AA128" s="2" t="str">
        <f t="shared" si="27"/>
        <v/>
      </c>
      <c r="AB128" s="79" t="str">
        <f>IF(ISERROR(VLOOKUP($O128,'points lookup'!$T$3:$X$26,3,FALSE)),"",VLOOKUP($O128,'points lookup'!$T$3:$X$26,3,FALSE))</f>
        <v/>
      </c>
      <c r="AC128" s="79" t="str">
        <f>IF(ISERROR(VLOOKUP($O128,'points lookup'!$T$3:$X$26,4,FALSE)),"",VLOOKUP($O128,'points lookup'!$T$3:$X$26,4,FALSE))</f>
        <v/>
      </c>
      <c r="AD128" s="79" t="str">
        <f>IF(ISERROR(VLOOKUP($O128,'points lookup'!$T$3:$X$26,5,FALSE)),"",VLOOKUP($O128,'points lookup'!$T$3:$X$26,5,FALSE))</f>
        <v/>
      </c>
      <c r="AE128" s="82" t="str">
        <f t="shared" si="32"/>
        <v/>
      </c>
      <c r="AF128" s="79" t="str">
        <f t="shared" si="28"/>
        <v/>
      </c>
      <c r="AG128" s="83" t="str">
        <f t="shared" si="29"/>
        <v/>
      </c>
      <c r="AH128" s="132" t="str">
        <f t="shared" si="33"/>
        <v/>
      </c>
      <c r="AI128" s="48" t="str">
        <f t="shared" si="34"/>
        <v/>
      </c>
      <c r="AJ128" s="48" t="str">
        <f t="shared" si="35"/>
        <v/>
      </c>
      <c r="AK128" s="49" t="str">
        <f t="shared" si="36"/>
        <v/>
      </c>
      <c r="AL128" s="47" t="str">
        <f t="shared" si="37"/>
        <v/>
      </c>
      <c r="AM128" s="48" t="str">
        <f t="shared" si="38"/>
        <v/>
      </c>
      <c r="AN128" s="48" t="str">
        <f t="shared" si="39"/>
        <v/>
      </c>
      <c r="AO128" s="49" t="str">
        <f t="shared" si="40"/>
        <v/>
      </c>
      <c r="AP128" s="47" t="str">
        <f t="shared" si="41"/>
        <v/>
      </c>
      <c r="AQ128" s="48" t="str">
        <f t="shared" si="42"/>
        <v/>
      </c>
      <c r="AR128" s="48" t="str">
        <f t="shared" si="43"/>
        <v/>
      </c>
      <c r="AS128" s="49" t="str">
        <f t="shared" si="44"/>
        <v/>
      </c>
      <c r="AT128" s="47" t="str">
        <f t="shared" si="45"/>
        <v/>
      </c>
      <c r="AU128" s="48" t="str">
        <f t="shared" si="46"/>
        <v/>
      </c>
      <c r="AV128" s="48" t="str">
        <f t="shared" si="47"/>
        <v/>
      </c>
      <c r="AW128" s="96" t="str">
        <f t="shared" si="48"/>
        <v/>
      </c>
    </row>
    <row r="129" spans="1:49" ht="14.25" customHeight="1" x14ac:dyDescent="0.25">
      <c r="A129" s="94"/>
      <c r="B129" s="14"/>
      <c r="C129" s="15"/>
      <c r="D129" s="15"/>
      <c r="E129" s="15"/>
      <c r="F129" s="15"/>
      <c r="G129" s="20"/>
      <c r="H129" s="21"/>
      <c r="I129" s="25"/>
      <c r="J129" s="28" t="str">
        <f>IF(ISERROR(VLOOKUP(G129,'points lookup'!$K$2:$L$16,2,FALSE)),"",VLOOKUP(G129,'points lookup'!$K$2:$L$16,2,FALSE))</f>
        <v/>
      </c>
      <c r="K129" s="29" t="str">
        <f>IF(ISERROR(VLOOKUP(H129,'points lookup'!$K$2:$L$16,2,FALSE)),"",VLOOKUP(H129,'points lookup'!$K$2:$L$16,2,FALSE))</f>
        <v/>
      </c>
      <c r="L129" s="29" t="str">
        <f>IF(ISERROR(VLOOKUP(I129,'points lookup'!$K$2:$L$16,2,FALSE)),"",VLOOKUP(I129,'points lookup'!$K$2:$L$16,2,FALSE))</f>
        <v/>
      </c>
      <c r="M129" s="30" t="str">
        <f t="shared" si="30"/>
        <v/>
      </c>
      <c r="N129" s="57" t="str">
        <f>IF(ISERROR(LOOKUP(M129,'points lookup'!$Q$2:$R$4)),"",LOOKUP(M129,'points lookup'!$Q$2:$R$4))</f>
        <v/>
      </c>
      <c r="O129" s="56" t="str">
        <f>IF(ISERROR(LOOKUP(M129,'points lookup'!$C$3:$D$26)),"",LOOKUP(M129,'points lookup'!$C$3:$D$26))</f>
        <v/>
      </c>
      <c r="P129" s="12" t="str">
        <f>IF(ISERROR(VLOOKUP($O129,'points lookup'!$D$3:$H$22,3,FALSE)),"",VLOOKUP($O129,'points lookup'!$D$3:$H$22,3,FALSE))</f>
        <v/>
      </c>
      <c r="Q129" s="13" t="str">
        <f>IF(ISERROR(VLOOKUP($O129,'points lookup'!$D$3:$H$22,4,FALSE)),"",VLOOKUP($O129,'points lookup'!$D$3:$H$22,4,FALSE))</f>
        <v/>
      </c>
      <c r="R129" s="122" t="str">
        <f>IF(ISERROR(VLOOKUP($O129,'points lookup'!$D$3:$H$22,5,FALSE)),"",VLOOKUP($O129,'points lookup'!$D$3:$H$22,5,FALSE))</f>
        <v/>
      </c>
      <c r="S129" s="62"/>
      <c r="T129" s="63"/>
      <c r="U129" s="64"/>
      <c r="V129" s="1" t="str">
        <f>IF(ISERROR(IF(ISNUMBER(S129),S129,VLOOKUP(S129,'points lookup'!$O$2:$P$12,2,FALSE))),"",IF(ISNUMBER(S129),S129,VLOOKUP(S129,'points lookup'!$O$2:$P$12,2,FALSE)))</f>
        <v/>
      </c>
      <c r="W129" s="7" t="str">
        <f>IF(ISERROR(IF(ISNUMBER(T129),T129,VLOOKUP(T129,'points lookup'!$O$2:$P$12,2,FALSE))),"",IF(ISNUMBER(T129),T129,VLOOKUP(T129,'points lookup'!$O$2:$P$12,2,FALSE)))</f>
        <v/>
      </c>
      <c r="X129" s="2" t="str">
        <f>IF(ISERROR(IF(ISNUMBER(U129),U129,VLOOKUP(U129,'points lookup'!$O$2:$P$12,2,FALSE))),"",IF(ISNUMBER(U129),U129,VLOOKUP(U129,'points lookup'!$O$2:$P$12,2,FALSE)))</f>
        <v/>
      </c>
      <c r="Y129" s="1" t="str">
        <f t="shared" si="31"/>
        <v/>
      </c>
      <c r="Z129" s="7" t="str">
        <f t="shared" si="26"/>
        <v/>
      </c>
      <c r="AA129" s="2" t="str">
        <f t="shared" si="27"/>
        <v/>
      </c>
      <c r="AB129" s="79" t="str">
        <f>IF(ISERROR(VLOOKUP($O129,'points lookup'!$T$3:$X$26,3,FALSE)),"",VLOOKUP($O129,'points lookup'!$T$3:$X$26,3,FALSE))</f>
        <v/>
      </c>
      <c r="AC129" s="79" t="str">
        <f>IF(ISERROR(VLOOKUP($O129,'points lookup'!$T$3:$X$26,4,FALSE)),"",VLOOKUP($O129,'points lookup'!$T$3:$X$26,4,FALSE))</f>
        <v/>
      </c>
      <c r="AD129" s="79" t="str">
        <f>IF(ISERROR(VLOOKUP($O129,'points lookup'!$T$3:$X$26,5,FALSE)),"",VLOOKUP($O129,'points lookup'!$T$3:$X$26,5,FALSE))</f>
        <v/>
      </c>
      <c r="AE129" s="82" t="str">
        <f t="shared" si="32"/>
        <v/>
      </c>
      <c r="AF129" s="79" t="str">
        <f t="shared" si="28"/>
        <v/>
      </c>
      <c r="AG129" s="83" t="str">
        <f t="shared" si="29"/>
        <v/>
      </c>
      <c r="AH129" s="132" t="str">
        <f t="shared" si="33"/>
        <v/>
      </c>
      <c r="AI129" s="48" t="str">
        <f t="shared" si="34"/>
        <v/>
      </c>
      <c r="AJ129" s="48" t="str">
        <f t="shared" si="35"/>
        <v/>
      </c>
      <c r="AK129" s="49" t="str">
        <f t="shared" si="36"/>
        <v/>
      </c>
      <c r="AL129" s="47" t="str">
        <f t="shared" si="37"/>
        <v/>
      </c>
      <c r="AM129" s="48" t="str">
        <f t="shared" si="38"/>
        <v/>
      </c>
      <c r="AN129" s="48" t="str">
        <f t="shared" si="39"/>
        <v/>
      </c>
      <c r="AO129" s="49" t="str">
        <f t="shared" si="40"/>
        <v/>
      </c>
      <c r="AP129" s="47" t="str">
        <f t="shared" si="41"/>
        <v/>
      </c>
      <c r="AQ129" s="48" t="str">
        <f t="shared" si="42"/>
        <v/>
      </c>
      <c r="AR129" s="48" t="str">
        <f t="shared" si="43"/>
        <v/>
      </c>
      <c r="AS129" s="49" t="str">
        <f t="shared" si="44"/>
        <v/>
      </c>
      <c r="AT129" s="47" t="str">
        <f t="shared" si="45"/>
        <v/>
      </c>
      <c r="AU129" s="48" t="str">
        <f t="shared" si="46"/>
        <v/>
      </c>
      <c r="AV129" s="48" t="str">
        <f t="shared" si="47"/>
        <v/>
      </c>
      <c r="AW129" s="96" t="str">
        <f t="shared" si="48"/>
        <v/>
      </c>
    </row>
    <row r="130" spans="1:49" ht="14.25" customHeight="1" x14ac:dyDescent="0.25">
      <c r="A130" s="94"/>
      <c r="B130" s="14"/>
      <c r="C130" s="15"/>
      <c r="D130" s="15"/>
      <c r="E130" s="15"/>
      <c r="F130" s="15"/>
      <c r="G130" s="20"/>
      <c r="H130" s="21"/>
      <c r="I130" s="25"/>
      <c r="J130" s="28" t="str">
        <f>IF(ISERROR(VLOOKUP(G130,'points lookup'!$K$2:$L$16,2,FALSE)),"",VLOOKUP(G130,'points lookup'!$K$2:$L$16,2,FALSE))</f>
        <v/>
      </c>
      <c r="K130" s="29" t="str">
        <f>IF(ISERROR(VLOOKUP(H130,'points lookup'!$K$2:$L$16,2,FALSE)),"",VLOOKUP(H130,'points lookup'!$K$2:$L$16,2,FALSE))</f>
        <v/>
      </c>
      <c r="L130" s="29" t="str">
        <f>IF(ISERROR(VLOOKUP(I130,'points lookup'!$K$2:$L$16,2,FALSE)),"",VLOOKUP(I130,'points lookup'!$K$2:$L$16,2,FALSE))</f>
        <v/>
      </c>
      <c r="M130" s="30" t="str">
        <f t="shared" si="30"/>
        <v/>
      </c>
      <c r="N130" s="57" t="str">
        <f>IF(ISERROR(LOOKUP(M130,'points lookup'!$Q$2:$R$4)),"",LOOKUP(M130,'points lookup'!$Q$2:$R$4))</f>
        <v/>
      </c>
      <c r="O130" s="56" t="str">
        <f>IF(ISERROR(LOOKUP(M130,'points lookup'!$C$3:$D$26)),"",LOOKUP(M130,'points lookup'!$C$3:$D$26))</f>
        <v/>
      </c>
      <c r="P130" s="12" t="str">
        <f>IF(ISERROR(VLOOKUP($O130,'points lookup'!$D$3:$H$22,3,FALSE)),"",VLOOKUP($O130,'points lookup'!$D$3:$H$22,3,FALSE))</f>
        <v/>
      </c>
      <c r="Q130" s="13" t="str">
        <f>IF(ISERROR(VLOOKUP($O130,'points lookup'!$D$3:$H$22,4,FALSE)),"",VLOOKUP($O130,'points lookup'!$D$3:$H$22,4,FALSE))</f>
        <v/>
      </c>
      <c r="R130" s="122" t="str">
        <f>IF(ISERROR(VLOOKUP($O130,'points lookup'!$D$3:$H$22,5,FALSE)),"",VLOOKUP($O130,'points lookup'!$D$3:$H$22,5,FALSE))</f>
        <v/>
      </c>
      <c r="S130" s="62"/>
      <c r="T130" s="63"/>
      <c r="U130" s="64"/>
      <c r="V130" s="1" t="str">
        <f>IF(ISERROR(IF(ISNUMBER(S130),S130,VLOOKUP(S130,'points lookup'!$O$2:$P$12,2,FALSE))),"",IF(ISNUMBER(S130),S130,VLOOKUP(S130,'points lookup'!$O$2:$P$12,2,FALSE)))</f>
        <v/>
      </c>
      <c r="W130" s="7" t="str">
        <f>IF(ISERROR(IF(ISNUMBER(T130),T130,VLOOKUP(T130,'points lookup'!$O$2:$P$12,2,FALSE))),"",IF(ISNUMBER(T130),T130,VLOOKUP(T130,'points lookup'!$O$2:$P$12,2,FALSE)))</f>
        <v/>
      </c>
      <c r="X130" s="2" t="str">
        <f>IF(ISERROR(IF(ISNUMBER(U130),U130,VLOOKUP(U130,'points lookup'!$O$2:$P$12,2,FALSE))),"",IF(ISNUMBER(U130),U130,VLOOKUP(U130,'points lookup'!$O$2:$P$12,2,FALSE)))</f>
        <v/>
      </c>
      <c r="Y130" s="1" t="str">
        <f t="shared" si="31"/>
        <v/>
      </c>
      <c r="Z130" s="7" t="str">
        <f t="shared" si="26"/>
        <v/>
      </c>
      <c r="AA130" s="2" t="str">
        <f t="shared" si="27"/>
        <v/>
      </c>
      <c r="AB130" s="79" t="str">
        <f>IF(ISERROR(VLOOKUP($O130,'points lookup'!$T$3:$X$26,3,FALSE)),"",VLOOKUP($O130,'points lookup'!$T$3:$X$26,3,FALSE))</f>
        <v/>
      </c>
      <c r="AC130" s="79" t="str">
        <f>IF(ISERROR(VLOOKUP($O130,'points lookup'!$T$3:$X$26,4,FALSE)),"",VLOOKUP($O130,'points lookup'!$T$3:$X$26,4,FALSE))</f>
        <v/>
      </c>
      <c r="AD130" s="79" t="str">
        <f>IF(ISERROR(VLOOKUP($O130,'points lookup'!$T$3:$X$26,5,FALSE)),"",VLOOKUP($O130,'points lookup'!$T$3:$X$26,5,FALSE))</f>
        <v/>
      </c>
      <c r="AE130" s="82" t="str">
        <f t="shared" si="32"/>
        <v/>
      </c>
      <c r="AF130" s="79" t="str">
        <f t="shared" si="28"/>
        <v/>
      </c>
      <c r="AG130" s="83" t="str">
        <f t="shared" si="29"/>
        <v/>
      </c>
      <c r="AH130" s="132" t="str">
        <f t="shared" si="33"/>
        <v/>
      </c>
      <c r="AI130" s="48" t="str">
        <f t="shared" si="34"/>
        <v/>
      </c>
      <c r="AJ130" s="48" t="str">
        <f t="shared" si="35"/>
        <v/>
      </c>
      <c r="AK130" s="49" t="str">
        <f t="shared" si="36"/>
        <v/>
      </c>
      <c r="AL130" s="47" t="str">
        <f t="shared" si="37"/>
        <v/>
      </c>
      <c r="AM130" s="48" t="str">
        <f t="shared" si="38"/>
        <v/>
      </c>
      <c r="AN130" s="48" t="str">
        <f t="shared" si="39"/>
        <v/>
      </c>
      <c r="AO130" s="49" t="str">
        <f t="shared" si="40"/>
        <v/>
      </c>
      <c r="AP130" s="47" t="str">
        <f t="shared" si="41"/>
        <v/>
      </c>
      <c r="AQ130" s="48" t="str">
        <f t="shared" si="42"/>
        <v/>
      </c>
      <c r="AR130" s="48" t="str">
        <f t="shared" si="43"/>
        <v/>
      </c>
      <c r="AS130" s="49" t="str">
        <f t="shared" si="44"/>
        <v/>
      </c>
      <c r="AT130" s="47" t="str">
        <f t="shared" si="45"/>
        <v/>
      </c>
      <c r="AU130" s="48" t="str">
        <f t="shared" si="46"/>
        <v/>
      </c>
      <c r="AV130" s="48" t="str">
        <f t="shared" si="47"/>
        <v/>
      </c>
      <c r="AW130" s="96" t="str">
        <f t="shared" si="48"/>
        <v/>
      </c>
    </row>
    <row r="131" spans="1:49" ht="14.25" customHeight="1" x14ac:dyDescent="0.25">
      <c r="A131" s="94"/>
      <c r="B131" s="14"/>
      <c r="C131" s="15"/>
      <c r="D131" s="15"/>
      <c r="E131" s="15"/>
      <c r="F131" s="15"/>
      <c r="G131" s="20"/>
      <c r="H131" s="21"/>
      <c r="I131" s="25"/>
      <c r="J131" s="28" t="str">
        <f>IF(ISERROR(VLOOKUP(G131,'points lookup'!$K$2:$L$16,2,FALSE)),"",VLOOKUP(G131,'points lookup'!$K$2:$L$16,2,FALSE))</f>
        <v/>
      </c>
      <c r="K131" s="29" t="str">
        <f>IF(ISERROR(VLOOKUP(H131,'points lookup'!$K$2:$L$16,2,FALSE)),"",VLOOKUP(H131,'points lookup'!$K$2:$L$16,2,FALSE))</f>
        <v/>
      </c>
      <c r="L131" s="29" t="str">
        <f>IF(ISERROR(VLOOKUP(I131,'points lookup'!$K$2:$L$16,2,FALSE)),"",VLOOKUP(I131,'points lookup'!$K$2:$L$16,2,FALSE))</f>
        <v/>
      </c>
      <c r="M131" s="30" t="str">
        <f t="shared" si="30"/>
        <v/>
      </c>
      <c r="N131" s="57" t="str">
        <f>IF(ISERROR(LOOKUP(M131,'points lookup'!$Q$2:$R$4)),"",LOOKUP(M131,'points lookup'!$Q$2:$R$4))</f>
        <v/>
      </c>
      <c r="O131" s="56" t="str">
        <f>IF(ISERROR(LOOKUP(M131,'points lookup'!$C$3:$D$26)),"",LOOKUP(M131,'points lookup'!$C$3:$D$26))</f>
        <v/>
      </c>
      <c r="P131" s="12" t="str">
        <f>IF(ISERROR(VLOOKUP($O131,'points lookup'!$D$3:$H$22,3,FALSE)),"",VLOOKUP($O131,'points lookup'!$D$3:$H$22,3,FALSE))</f>
        <v/>
      </c>
      <c r="Q131" s="13" t="str">
        <f>IF(ISERROR(VLOOKUP($O131,'points lookup'!$D$3:$H$22,4,FALSE)),"",VLOOKUP($O131,'points lookup'!$D$3:$H$22,4,FALSE))</f>
        <v/>
      </c>
      <c r="R131" s="122" t="str">
        <f>IF(ISERROR(VLOOKUP($O131,'points lookup'!$D$3:$H$22,5,FALSE)),"",VLOOKUP($O131,'points lookup'!$D$3:$H$22,5,FALSE))</f>
        <v/>
      </c>
      <c r="S131" s="62"/>
      <c r="T131" s="63"/>
      <c r="U131" s="64"/>
      <c r="V131" s="1" t="str">
        <f>IF(ISERROR(IF(ISNUMBER(S131),S131,VLOOKUP(S131,'points lookup'!$O$2:$P$12,2,FALSE))),"",IF(ISNUMBER(S131),S131,VLOOKUP(S131,'points lookup'!$O$2:$P$12,2,FALSE)))</f>
        <v/>
      </c>
      <c r="W131" s="7" t="str">
        <f>IF(ISERROR(IF(ISNUMBER(T131),T131,VLOOKUP(T131,'points lookup'!$O$2:$P$12,2,FALSE))),"",IF(ISNUMBER(T131),T131,VLOOKUP(T131,'points lookup'!$O$2:$P$12,2,FALSE)))</f>
        <v/>
      </c>
      <c r="X131" s="2" t="str">
        <f>IF(ISERROR(IF(ISNUMBER(U131),U131,VLOOKUP(U131,'points lookup'!$O$2:$P$12,2,FALSE))),"",IF(ISNUMBER(U131),U131,VLOOKUP(U131,'points lookup'!$O$2:$P$12,2,FALSE)))</f>
        <v/>
      </c>
      <c r="Y131" s="1" t="str">
        <f t="shared" si="31"/>
        <v/>
      </c>
      <c r="Z131" s="7" t="str">
        <f t="shared" si="26"/>
        <v/>
      </c>
      <c r="AA131" s="2" t="str">
        <f t="shared" si="27"/>
        <v/>
      </c>
      <c r="AB131" s="79" t="str">
        <f>IF(ISERROR(VLOOKUP($O131,'points lookup'!$T$3:$X$26,3,FALSE)),"",VLOOKUP($O131,'points lookup'!$T$3:$X$26,3,FALSE))</f>
        <v/>
      </c>
      <c r="AC131" s="79" t="str">
        <f>IF(ISERROR(VLOOKUP($O131,'points lookup'!$T$3:$X$26,4,FALSE)),"",VLOOKUP($O131,'points lookup'!$T$3:$X$26,4,FALSE))</f>
        <v/>
      </c>
      <c r="AD131" s="79" t="str">
        <f>IF(ISERROR(VLOOKUP($O131,'points lookup'!$T$3:$X$26,5,FALSE)),"",VLOOKUP($O131,'points lookup'!$T$3:$X$26,5,FALSE))</f>
        <v/>
      </c>
      <c r="AE131" s="82" t="str">
        <f t="shared" si="32"/>
        <v/>
      </c>
      <c r="AF131" s="79" t="str">
        <f t="shared" si="28"/>
        <v/>
      </c>
      <c r="AG131" s="83" t="str">
        <f t="shared" si="29"/>
        <v/>
      </c>
      <c r="AH131" s="132" t="str">
        <f t="shared" si="33"/>
        <v/>
      </c>
      <c r="AI131" s="48" t="str">
        <f t="shared" si="34"/>
        <v/>
      </c>
      <c r="AJ131" s="48" t="str">
        <f t="shared" si="35"/>
        <v/>
      </c>
      <c r="AK131" s="49" t="str">
        <f t="shared" si="36"/>
        <v/>
      </c>
      <c r="AL131" s="47" t="str">
        <f t="shared" si="37"/>
        <v/>
      </c>
      <c r="AM131" s="48" t="str">
        <f t="shared" si="38"/>
        <v/>
      </c>
      <c r="AN131" s="48" t="str">
        <f t="shared" si="39"/>
        <v/>
      </c>
      <c r="AO131" s="49" t="str">
        <f t="shared" si="40"/>
        <v/>
      </c>
      <c r="AP131" s="47" t="str">
        <f t="shared" si="41"/>
        <v/>
      </c>
      <c r="AQ131" s="48" t="str">
        <f t="shared" si="42"/>
        <v/>
      </c>
      <c r="AR131" s="48" t="str">
        <f t="shared" si="43"/>
        <v/>
      </c>
      <c r="AS131" s="49" t="str">
        <f t="shared" si="44"/>
        <v/>
      </c>
      <c r="AT131" s="47" t="str">
        <f t="shared" si="45"/>
        <v/>
      </c>
      <c r="AU131" s="48" t="str">
        <f t="shared" si="46"/>
        <v/>
      </c>
      <c r="AV131" s="48" t="str">
        <f t="shared" si="47"/>
        <v/>
      </c>
      <c r="AW131" s="96" t="str">
        <f t="shared" si="48"/>
        <v/>
      </c>
    </row>
    <row r="132" spans="1:49" ht="14.25" customHeight="1" x14ac:dyDescent="0.25">
      <c r="A132" s="94"/>
      <c r="B132" s="14"/>
      <c r="C132" s="15"/>
      <c r="D132" s="15"/>
      <c r="E132" s="15"/>
      <c r="F132" s="15"/>
      <c r="G132" s="20"/>
      <c r="H132" s="21"/>
      <c r="I132" s="25"/>
      <c r="J132" s="28" t="str">
        <f>IF(ISERROR(VLOOKUP(G132,'points lookup'!$K$2:$L$16,2,FALSE)),"",VLOOKUP(G132,'points lookup'!$K$2:$L$16,2,FALSE))</f>
        <v/>
      </c>
      <c r="K132" s="29" t="str">
        <f>IF(ISERROR(VLOOKUP(H132,'points lookup'!$K$2:$L$16,2,FALSE)),"",VLOOKUP(H132,'points lookup'!$K$2:$L$16,2,FALSE))</f>
        <v/>
      </c>
      <c r="L132" s="29" t="str">
        <f>IF(ISERROR(VLOOKUP(I132,'points lookup'!$K$2:$L$16,2,FALSE)),"",VLOOKUP(I132,'points lookup'!$K$2:$L$16,2,FALSE))</f>
        <v/>
      </c>
      <c r="M132" s="30" t="str">
        <f t="shared" si="30"/>
        <v/>
      </c>
      <c r="N132" s="57" t="str">
        <f>IF(ISERROR(LOOKUP(M132,'points lookup'!$Q$2:$R$4)),"",LOOKUP(M132,'points lookup'!$Q$2:$R$4))</f>
        <v/>
      </c>
      <c r="O132" s="56" t="str">
        <f>IF(ISERROR(LOOKUP(M132,'points lookup'!$C$3:$D$26)),"",LOOKUP(M132,'points lookup'!$C$3:$D$26))</f>
        <v/>
      </c>
      <c r="P132" s="12" t="str">
        <f>IF(ISERROR(VLOOKUP($O132,'points lookup'!$D$3:$H$22,3,FALSE)),"",VLOOKUP($O132,'points lookup'!$D$3:$H$22,3,FALSE))</f>
        <v/>
      </c>
      <c r="Q132" s="13" t="str">
        <f>IF(ISERROR(VLOOKUP($O132,'points lookup'!$D$3:$H$22,4,FALSE)),"",VLOOKUP($O132,'points lookup'!$D$3:$H$22,4,FALSE))</f>
        <v/>
      </c>
      <c r="R132" s="122" t="str">
        <f>IF(ISERROR(VLOOKUP($O132,'points lookup'!$D$3:$H$22,5,FALSE)),"",VLOOKUP($O132,'points lookup'!$D$3:$H$22,5,FALSE))</f>
        <v/>
      </c>
      <c r="S132" s="62"/>
      <c r="T132" s="63"/>
      <c r="U132" s="64"/>
      <c r="V132" s="1" t="str">
        <f>IF(ISERROR(IF(ISNUMBER(S132),S132,VLOOKUP(S132,'points lookup'!$O$2:$P$12,2,FALSE))),"",IF(ISNUMBER(S132),S132,VLOOKUP(S132,'points lookup'!$O$2:$P$12,2,FALSE)))</f>
        <v/>
      </c>
      <c r="W132" s="7" t="str">
        <f>IF(ISERROR(IF(ISNUMBER(T132),T132,VLOOKUP(T132,'points lookup'!$O$2:$P$12,2,FALSE))),"",IF(ISNUMBER(T132),T132,VLOOKUP(T132,'points lookup'!$O$2:$P$12,2,FALSE)))</f>
        <v/>
      </c>
      <c r="X132" s="2" t="str">
        <f>IF(ISERROR(IF(ISNUMBER(U132),U132,VLOOKUP(U132,'points lookup'!$O$2:$P$12,2,FALSE))),"",IF(ISNUMBER(U132),U132,VLOOKUP(U132,'points lookup'!$O$2:$P$12,2,FALSE)))</f>
        <v/>
      </c>
      <c r="Y132" s="1" t="str">
        <f t="shared" si="31"/>
        <v/>
      </c>
      <c r="Z132" s="7" t="str">
        <f t="shared" si="26"/>
        <v/>
      </c>
      <c r="AA132" s="2" t="str">
        <f t="shared" si="27"/>
        <v/>
      </c>
      <c r="AB132" s="79" t="str">
        <f>IF(ISERROR(VLOOKUP($O132,'points lookup'!$T$3:$X$26,3,FALSE)),"",VLOOKUP($O132,'points lookup'!$T$3:$X$26,3,FALSE))</f>
        <v/>
      </c>
      <c r="AC132" s="79" t="str">
        <f>IF(ISERROR(VLOOKUP($O132,'points lookup'!$T$3:$X$26,4,FALSE)),"",VLOOKUP($O132,'points lookup'!$T$3:$X$26,4,FALSE))</f>
        <v/>
      </c>
      <c r="AD132" s="79" t="str">
        <f>IF(ISERROR(VLOOKUP($O132,'points lookup'!$T$3:$X$26,5,FALSE)),"",VLOOKUP($O132,'points lookup'!$T$3:$X$26,5,FALSE))</f>
        <v/>
      </c>
      <c r="AE132" s="82" t="str">
        <f t="shared" si="32"/>
        <v/>
      </c>
      <c r="AF132" s="79" t="str">
        <f t="shared" si="28"/>
        <v/>
      </c>
      <c r="AG132" s="83" t="str">
        <f t="shared" si="29"/>
        <v/>
      </c>
      <c r="AH132" s="132" t="str">
        <f t="shared" si="33"/>
        <v/>
      </c>
      <c r="AI132" s="48" t="str">
        <f t="shared" si="34"/>
        <v/>
      </c>
      <c r="AJ132" s="48" t="str">
        <f t="shared" si="35"/>
        <v/>
      </c>
      <c r="AK132" s="49" t="str">
        <f t="shared" si="36"/>
        <v/>
      </c>
      <c r="AL132" s="47" t="str">
        <f t="shared" si="37"/>
        <v/>
      </c>
      <c r="AM132" s="48" t="str">
        <f t="shared" si="38"/>
        <v/>
      </c>
      <c r="AN132" s="48" t="str">
        <f t="shared" si="39"/>
        <v/>
      </c>
      <c r="AO132" s="49" t="str">
        <f t="shared" si="40"/>
        <v/>
      </c>
      <c r="AP132" s="47" t="str">
        <f t="shared" si="41"/>
        <v/>
      </c>
      <c r="AQ132" s="48" t="str">
        <f t="shared" si="42"/>
        <v/>
      </c>
      <c r="AR132" s="48" t="str">
        <f t="shared" si="43"/>
        <v/>
      </c>
      <c r="AS132" s="49" t="str">
        <f t="shared" si="44"/>
        <v/>
      </c>
      <c r="AT132" s="47" t="str">
        <f t="shared" si="45"/>
        <v/>
      </c>
      <c r="AU132" s="48" t="str">
        <f t="shared" si="46"/>
        <v/>
      </c>
      <c r="AV132" s="48" t="str">
        <f t="shared" si="47"/>
        <v/>
      </c>
      <c r="AW132" s="96" t="str">
        <f t="shared" si="48"/>
        <v/>
      </c>
    </row>
    <row r="133" spans="1:49" ht="14.25" customHeight="1" x14ac:dyDescent="0.25">
      <c r="A133" s="94"/>
      <c r="B133" s="14"/>
      <c r="C133" s="15"/>
      <c r="D133" s="15"/>
      <c r="E133" s="15"/>
      <c r="F133" s="15"/>
      <c r="G133" s="20"/>
      <c r="H133" s="21"/>
      <c r="I133" s="25"/>
      <c r="J133" s="28" t="str">
        <f>IF(ISERROR(VLOOKUP(G133,'points lookup'!$K$2:$L$16,2,FALSE)),"",VLOOKUP(G133,'points lookup'!$K$2:$L$16,2,FALSE))</f>
        <v/>
      </c>
      <c r="K133" s="29" t="str">
        <f>IF(ISERROR(VLOOKUP(H133,'points lookup'!$K$2:$L$16,2,FALSE)),"",VLOOKUP(H133,'points lookup'!$K$2:$L$16,2,FALSE))</f>
        <v/>
      </c>
      <c r="L133" s="29" t="str">
        <f>IF(ISERROR(VLOOKUP(I133,'points lookup'!$K$2:$L$16,2,FALSE)),"",VLOOKUP(I133,'points lookup'!$K$2:$L$16,2,FALSE))</f>
        <v/>
      </c>
      <c r="M133" s="30" t="str">
        <f t="shared" si="30"/>
        <v/>
      </c>
      <c r="N133" s="57" t="str">
        <f>IF(ISERROR(LOOKUP(M133,'points lookup'!$Q$2:$R$4)),"",LOOKUP(M133,'points lookup'!$Q$2:$R$4))</f>
        <v/>
      </c>
      <c r="O133" s="56" t="str">
        <f>IF(ISERROR(LOOKUP(M133,'points lookup'!$C$3:$D$26)),"",LOOKUP(M133,'points lookup'!$C$3:$D$26))</f>
        <v/>
      </c>
      <c r="P133" s="12" t="str">
        <f>IF(ISERROR(VLOOKUP($O133,'points lookup'!$D$3:$H$22,3,FALSE)),"",VLOOKUP($O133,'points lookup'!$D$3:$H$22,3,FALSE))</f>
        <v/>
      </c>
      <c r="Q133" s="13" t="str">
        <f>IF(ISERROR(VLOOKUP($O133,'points lookup'!$D$3:$H$22,4,FALSE)),"",VLOOKUP($O133,'points lookup'!$D$3:$H$22,4,FALSE))</f>
        <v/>
      </c>
      <c r="R133" s="122" t="str">
        <f>IF(ISERROR(VLOOKUP($O133,'points lookup'!$D$3:$H$22,5,FALSE)),"",VLOOKUP($O133,'points lookup'!$D$3:$H$22,5,FALSE))</f>
        <v/>
      </c>
      <c r="S133" s="62"/>
      <c r="T133" s="63"/>
      <c r="U133" s="64"/>
      <c r="V133" s="1" t="str">
        <f>IF(ISERROR(IF(ISNUMBER(S133),S133,VLOOKUP(S133,'points lookup'!$O$2:$P$12,2,FALSE))),"",IF(ISNUMBER(S133),S133,VLOOKUP(S133,'points lookup'!$O$2:$P$12,2,FALSE)))</f>
        <v/>
      </c>
      <c r="W133" s="7" t="str">
        <f>IF(ISERROR(IF(ISNUMBER(T133),T133,VLOOKUP(T133,'points lookup'!$O$2:$P$12,2,FALSE))),"",IF(ISNUMBER(T133),T133,VLOOKUP(T133,'points lookup'!$O$2:$P$12,2,FALSE)))</f>
        <v/>
      </c>
      <c r="X133" s="2" t="str">
        <f>IF(ISERROR(IF(ISNUMBER(U133),U133,VLOOKUP(U133,'points lookup'!$O$2:$P$12,2,FALSE))),"",IF(ISNUMBER(U133),U133,VLOOKUP(U133,'points lookup'!$O$2:$P$12,2,FALSE)))</f>
        <v/>
      </c>
      <c r="Y133" s="1" t="str">
        <f t="shared" si="31"/>
        <v/>
      </c>
      <c r="Z133" s="7" t="str">
        <f t="shared" ref="Z133:Z150" si="49">IF(ISERROR(IF(ISNUMBER(W133),W133-Q133,"")),"",IF(ISNUMBER(W133),W133-Q133,""))</f>
        <v/>
      </c>
      <c r="AA133" s="2" t="str">
        <f t="shared" ref="AA133:AA150" si="50">IF(ISERROR(IF(ISNUMBER(X133),X133-R133,"")),"",IF(ISNUMBER(X133),X133-R133,""))</f>
        <v/>
      </c>
      <c r="AB133" s="79" t="str">
        <f>IF(ISERROR(VLOOKUP($O133,'points lookup'!$T$3:$X$26,3,FALSE)),"",VLOOKUP($O133,'points lookup'!$T$3:$X$26,3,FALSE))</f>
        <v/>
      </c>
      <c r="AC133" s="79" t="str">
        <f>IF(ISERROR(VLOOKUP($O133,'points lookup'!$T$3:$X$26,4,FALSE)),"",VLOOKUP($O133,'points lookup'!$T$3:$X$26,4,FALSE))</f>
        <v/>
      </c>
      <c r="AD133" s="79" t="str">
        <f>IF(ISERROR(VLOOKUP($O133,'points lookup'!$T$3:$X$26,5,FALSE)),"",VLOOKUP($O133,'points lookup'!$T$3:$X$26,5,FALSE))</f>
        <v/>
      </c>
      <c r="AE133" s="82" t="str">
        <f t="shared" si="32"/>
        <v/>
      </c>
      <c r="AF133" s="79" t="str">
        <f t="shared" ref="AF133:AF150" si="51">IF(ISERROR(IF(Z133&gt;AC133,Z133,AC133)),"",IF(Z133&gt;AC133,Z133,AC133))</f>
        <v/>
      </c>
      <c r="AG133" s="83" t="str">
        <f t="shared" ref="AG133:AG150" si="52">IF(ISERROR(IF(AA133&gt;AD133,AA133,AD133)),"",IF(AA133&gt;AD133,AA133,AD133))</f>
        <v/>
      </c>
      <c r="AH133" s="132" t="str">
        <f t="shared" si="33"/>
        <v/>
      </c>
      <c r="AI133" s="48" t="str">
        <f t="shared" si="34"/>
        <v/>
      </c>
      <c r="AJ133" s="48" t="str">
        <f t="shared" si="35"/>
        <v/>
      </c>
      <c r="AK133" s="49" t="str">
        <f t="shared" si="36"/>
        <v/>
      </c>
      <c r="AL133" s="47" t="str">
        <f t="shared" si="37"/>
        <v/>
      </c>
      <c r="AM133" s="48" t="str">
        <f t="shared" si="38"/>
        <v/>
      </c>
      <c r="AN133" s="48" t="str">
        <f t="shared" si="39"/>
        <v/>
      </c>
      <c r="AO133" s="49" t="str">
        <f t="shared" si="40"/>
        <v/>
      </c>
      <c r="AP133" s="47" t="str">
        <f t="shared" si="41"/>
        <v/>
      </c>
      <c r="AQ133" s="48" t="str">
        <f t="shared" si="42"/>
        <v/>
      </c>
      <c r="AR133" s="48" t="str">
        <f t="shared" si="43"/>
        <v/>
      </c>
      <c r="AS133" s="49" t="str">
        <f t="shared" si="44"/>
        <v/>
      </c>
      <c r="AT133" s="47" t="str">
        <f t="shared" si="45"/>
        <v/>
      </c>
      <c r="AU133" s="48" t="str">
        <f t="shared" si="46"/>
        <v/>
      </c>
      <c r="AV133" s="48" t="str">
        <f t="shared" si="47"/>
        <v/>
      </c>
      <c r="AW133" s="96" t="str">
        <f t="shared" si="48"/>
        <v/>
      </c>
    </row>
    <row r="134" spans="1:49" ht="14.25" customHeight="1" x14ac:dyDescent="0.25">
      <c r="A134" s="94"/>
      <c r="B134" s="14"/>
      <c r="C134" s="15"/>
      <c r="D134" s="15"/>
      <c r="E134" s="15"/>
      <c r="F134" s="15"/>
      <c r="G134" s="20"/>
      <c r="H134" s="21"/>
      <c r="I134" s="25"/>
      <c r="J134" s="28" t="str">
        <f>IF(ISERROR(VLOOKUP(G134,'points lookup'!$K$2:$L$16,2,FALSE)),"",VLOOKUP(G134,'points lookup'!$K$2:$L$16,2,FALSE))</f>
        <v/>
      </c>
      <c r="K134" s="29" t="str">
        <f>IF(ISERROR(VLOOKUP(H134,'points lookup'!$K$2:$L$16,2,FALSE)),"",VLOOKUP(H134,'points lookup'!$K$2:$L$16,2,FALSE))</f>
        <v/>
      </c>
      <c r="L134" s="29" t="str">
        <f>IF(ISERROR(VLOOKUP(I134,'points lookup'!$K$2:$L$16,2,FALSE)),"",VLOOKUP(I134,'points lookup'!$K$2:$L$16,2,FALSE))</f>
        <v/>
      </c>
      <c r="M134" s="30" t="str">
        <f t="shared" ref="M134:M150" si="53">IF(ISERROR(((J134+K134)/2)+L134)/2,"",(((J134+K134)/2)+L134)/2)</f>
        <v/>
      </c>
      <c r="N134" s="57" t="str">
        <f>IF(ISERROR(LOOKUP(M134,'points lookup'!$Q$2:$R$4)),"",LOOKUP(M134,'points lookup'!$Q$2:$R$4))</f>
        <v/>
      </c>
      <c r="O134" s="56" t="str">
        <f>IF(ISERROR(LOOKUP(M134,'points lookup'!$C$3:$D$26)),"",LOOKUP(M134,'points lookup'!$C$3:$D$26))</f>
        <v/>
      </c>
      <c r="P134" s="12" t="str">
        <f>IF(ISERROR(VLOOKUP($O134,'points lookup'!$D$3:$H$22,3,FALSE)),"",VLOOKUP($O134,'points lookup'!$D$3:$H$22,3,FALSE))</f>
        <v/>
      </c>
      <c r="Q134" s="13" t="str">
        <f>IF(ISERROR(VLOOKUP($O134,'points lookup'!$D$3:$H$22,4,FALSE)),"",VLOOKUP($O134,'points lookup'!$D$3:$H$22,4,FALSE))</f>
        <v/>
      </c>
      <c r="R134" s="122" t="str">
        <f>IF(ISERROR(VLOOKUP($O134,'points lookup'!$D$3:$H$22,5,FALSE)),"",VLOOKUP($O134,'points lookup'!$D$3:$H$22,5,FALSE))</f>
        <v/>
      </c>
      <c r="S134" s="62"/>
      <c r="T134" s="63"/>
      <c r="U134" s="64"/>
      <c r="V134" s="1" t="str">
        <f>IF(ISERROR(IF(ISNUMBER(S134),S134,VLOOKUP(S134,'points lookup'!$O$2:$P$12,2,FALSE))),"",IF(ISNUMBER(S134),S134,VLOOKUP(S134,'points lookup'!$O$2:$P$12,2,FALSE)))</f>
        <v/>
      </c>
      <c r="W134" s="7" t="str">
        <f>IF(ISERROR(IF(ISNUMBER(T134),T134,VLOOKUP(T134,'points lookup'!$O$2:$P$12,2,FALSE))),"",IF(ISNUMBER(T134),T134,VLOOKUP(T134,'points lookup'!$O$2:$P$12,2,FALSE)))</f>
        <v/>
      </c>
      <c r="X134" s="2" t="str">
        <f>IF(ISERROR(IF(ISNUMBER(U134),U134,VLOOKUP(U134,'points lookup'!$O$2:$P$12,2,FALSE))),"",IF(ISNUMBER(U134),U134,VLOOKUP(U134,'points lookup'!$O$2:$P$12,2,FALSE)))</f>
        <v/>
      </c>
      <c r="Y134" s="1" t="str">
        <f t="shared" ref="Y134:Y150" si="54">IF(ISERROR(IF(ISNUMBER(V134),V134-P134,"")),"",IF(ISNUMBER(V134),V134-P134,""))</f>
        <v/>
      </c>
      <c r="Z134" s="7" t="str">
        <f t="shared" si="49"/>
        <v/>
      </c>
      <c r="AA134" s="2" t="str">
        <f t="shared" si="50"/>
        <v/>
      </c>
      <c r="AB134" s="79" t="str">
        <f>IF(ISERROR(VLOOKUP($O134,'points lookup'!$T$3:$X$26,3,FALSE)),"",VLOOKUP($O134,'points lookup'!$T$3:$X$26,3,FALSE))</f>
        <v/>
      </c>
      <c r="AC134" s="79" t="str">
        <f>IF(ISERROR(VLOOKUP($O134,'points lookup'!$T$3:$X$26,4,FALSE)),"",VLOOKUP($O134,'points lookup'!$T$3:$X$26,4,FALSE))</f>
        <v/>
      </c>
      <c r="AD134" s="79" t="str">
        <f>IF(ISERROR(VLOOKUP($O134,'points lookup'!$T$3:$X$26,5,FALSE)),"",VLOOKUP($O134,'points lookup'!$T$3:$X$26,5,FALSE))</f>
        <v/>
      </c>
      <c r="AE134" s="82" t="str">
        <f t="shared" ref="AE134:AE150" si="55">IF(ISERROR(IF(Y134&gt;AB134,Y134,AB134)),"",IF(Y134&gt;AB134,Y134,AB134))</f>
        <v/>
      </c>
      <c r="AF134" s="79" t="str">
        <f t="shared" si="51"/>
        <v/>
      </c>
      <c r="AG134" s="83" t="str">
        <f t="shared" si="52"/>
        <v/>
      </c>
      <c r="AH134" s="132" t="str">
        <f t="shared" ref="AH134:AH150" si="56">IF(AND(AI134="",AJ134="",AK134=""),"",IF(AND(AI134="Y",AJ134="Y",AK134="Y"),"Y","N"))</f>
        <v/>
      </c>
      <c r="AI134" s="48" t="str">
        <f t="shared" ref="AI134:AI150" si="57">IF(V134="","",IF(V134&gt;=100,"Y","N"))</f>
        <v/>
      </c>
      <c r="AJ134" s="48" t="str">
        <f t="shared" ref="AJ134:AJ150" si="58">IF(W134="","",IF(W134&gt;=103,"Y","N"))</f>
        <v/>
      </c>
      <c r="AK134" s="49" t="str">
        <f t="shared" ref="AK134:AK150" si="59">IF(X134="","",IF(X134&gt;=100,"Y","N"))</f>
        <v/>
      </c>
      <c r="AL134" s="47" t="str">
        <f t="shared" ref="AL134:AL150" si="60">IF(AND(AM134="",AN134="",AO134=""),"",IF(AND(AM134="Y",AN134="Y",AO134="Y"),"Y","N"))</f>
        <v/>
      </c>
      <c r="AM134" s="48" t="str">
        <f t="shared" ref="AM134:AM150" si="61">IF(P134="","",IF(P134&gt;=100,"Y","N"))</f>
        <v/>
      </c>
      <c r="AN134" s="48" t="str">
        <f t="shared" ref="AN134:AN150" si="62">IF(Q134="","",IF(Q134&gt;=100,"Y","N"))</f>
        <v/>
      </c>
      <c r="AO134" s="49" t="str">
        <f t="shared" ref="AO134:AO150" si="63">IF(R134="","",IF(R134&gt;=100,"Y","N"))</f>
        <v/>
      </c>
      <c r="AP134" s="47" t="str">
        <f t="shared" ref="AP134:AP150" si="64">IF(AND(AQ134="",AR134="",AS134=""),"",IF(AND(AQ134="Y",AR134="Y",AS134="Y"),"Y","N"))</f>
        <v/>
      </c>
      <c r="AQ134" s="48" t="str">
        <f t="shared" ref="AQ134:AQ150" si="65">IF(V134="","",IF(V134&gt;=110,"Y","N"))</f>
        <v/>
      </c>
      <c r="AR134" s="48" t="str">
        <f t="shared" ref="AR134:AR150" si="66">IF(W134="","",IF(W134&gt;=113,"Y","N"))</f>
        <v/>
      </c>
      <c r="AS134" s="49" t="str">
        <f t="shared" ref="AS134:AS150" si="67">IF(X134="","",IF(X134&gt;=110,"Y","N"))</f>
        <v/>
      </c>
      <c r="AT134" s="47" t="str">
        <f t="shared" ref="AT134:AT150" si="68">IF(AND(AU134="",AV134="",AW134=""),"",IF(AND(AU134="Y",AV134="Y",AW134="Y"),"Y","N"))</f>
        <v/>
      </c>
      <c r="AU134" s="48" t="str">
        <f t="shared" ref="AU134:AU150" si="69">IF(P134="","",IF(P134&gt;=110,"Y","N"))</f>
        <v/>
      </c>
      <c r="AV134" s="48" t="str">
        <f t="shared" ref="AV134:AV150" si="70">IF(Q134="","",IF(Q134&gt;=110,"Y","N"))</f>
        <v/>
      </c>
      <c r="AW134" s="96" t="str">
        <f t="shared" ref="AW134:AW150" si="71">IF(R134="","",IF(R134&gt;=110,"Y","N"))</f>
        <v/>
      </c>
    </row>
    <row r="135" spans="1:49" ht="14.25" customHeight="1" x14ac:dyDescent="0.25">
      <c r="A135" s="94"/>
      <c r="B135" s="14"/>
      <c r="C135" s="15"/>
      <c r="D135" s="15"/>
      <c r="E135" s="15"/>
      <c r="F135" s="15"/>
      <c r="G135" s="20"/>
      <c r="H135" s="21"/>
      <c r="I135" s="25"/>
      <c r="J135" s="28" t="str">
        <f>IF(ISERROR(VLOOKUP(G135,'points lookup'!$K$2:$L$16,2,FALSE)),"",VLOOKUP(G135,'points lookup'!$K$2:$L$16,2,FALSE))</f>
        <v/>
      </c>
      <c r="K135" s="29" t="str">
        <f>IF(ISERROR(VLOOKUP(H135,'points lookup'!$K$2:$L$16,2,FALSE)),"",VLOOKUP(H135,'points lookup'!$K$2:$L$16,2,FALSE))</f>
        <v/>
      </c>
      <c r="L135" s="29" t="str">
        <f>IF(ISERROR(VLOOKUP(I135,'points lookup'!$K$2:$L$16,2,FALSE)),"",VLOOKUP(I135,'points lookup'!$K$2:$L$16,2,FALSE))</f>
        <v/>
      </c>
      <c r="M135" s="30" t="str">
        <f t="shared" si="53"/>
        <v/>
      </c>
      <c r="N135" s="57" t="str">
        <f>IF(ISERROR(LOOKUP(M135,'points lookup'!$Q$2:$R$4)),"",LOOKUP(M135,'points lookup'!$Q$2:$R$4))</f>
        <v/>
      </c>
      <c r="O135" s="56" t="str">
        <f>IF(ISERROR(LOOKUP(M135,'points lookup'!$C$3:$D$26)),"",LOOKUP(M135,'points lookup'!$C$3:$D$26))</f>
        <v/>
      </c>
      <c r="P135" s="12" t="str">
        <f>IF(ISERROR(VLOOKUP($O135,'points lookup'!$D$3:$H$22,3,FALSE)),"",VLOOKUP($O135,'points lookup'!$D$3:$H$22,3,FALSE))</f>
        <v/>
      </c>
      <c r="Q135" s="13" t="str">
        <f>IF(ISERROR(VLOOKUP($O135,'points lookup'!$D$3:$H$22,4,FALSE)),"",VLOOKUP($O135,'points lookup'!$D$3:$H$22,4,FALSE))</f>
        <v/>
      </c>
      <c r="R135" s="122" t="str">
        <f>IF(ISERROR(VLOOKUP($O135,'points lookup'!$D$3:$H$22,5,FALSE)),"",VLOOKUP($O135,'points lookup'!$D$3:$H$22,5,FALSE))</f>
        <v/>
      </c>
      <c r="S135" s="62"/>
      <c r="T135" s="63"/>
      <c r="U135" s="64"/>
      <c r="V135" s="1" t="str">
        <f>IF(ISERROR(IF(ISNUMBER(S135),S135,VLOOKUP(S135,'points lookup'!$O$2:$P$12,2,FALSE))),"",IF(ISNUMBER(S135),S135,VLOOKUP(S135,'points lookup'!$O$2:$P$12,2,FALSE)))</f>
        <v/>
      </c>
      <c r="W135" s="7" t="str">
        <f>IF(ISERROR(IF(ISNUMBER(T135),T135,VLOOKUP(T135,'points lookup'!$O$2:$P$12,2,FALSE))),"",IF(ISNUMBER(T135),T135,VLOOKUP(T135,'points lookup'!$O$2:$P$12,2,FALSE)))</f>
        <v/>
      </c>
      <c r="X135" s="2" t="str">
        <f>IF(ISERROR(IF(ISNUMBER(U135),U135,VLOOKUP(U135,'points lookup'!$O$2:$P$12,2,FALSE))),"",IF(ISNUMBER(U135),U135,VLOOKUP(U135,'points lookup'!$O$2:$P$12,2,FALSE)))</f>
        <v/>
      </c>
      <c r="Y135" s="1" t="str">
        <f t="shared" si="54"/>
        <v/>
      </c>
      <c r="Z135" s="7" t="str">
        <f t="shared" si="49"/>
        <v/>
      </c>
      <c r="AA135" s="2" t="str">
        <f t="shared" si="50"/>
        <v/>
      </c>
      <c r="AB135" s="79" t="str">
        <f>IF(ISERROR(VLOOKUP($O135,'points lookup'!$T$3:$X$26,3,FALSE)),"",VLOOKUP($O135,'points lookup'!$T$3:$X$26,3,FALSE))</f>
        <v/>
      </c>
      <c r="AC135" s="79" t="str">
        <f>IF(ISERROR(VLOOKUP($O135,'points lookup'!$T$3:$X$26,4,FALSE)),"",VLOOKUP($O135,'points lookup'!$T$3:$X$26,4,FALSE))</f>
        <v/>
      </c>
      <c r="AD135" s="79" t="str">
        <f>IF(ISERROR(VLOOKUP($O135,'points lookup'!$T$3:$X$26,5,FALSE)),"",VLOOKUP($O135,'points lookup'!$T$3:$X$26,5,FALSE))</f>
        <v/>
      </c>
      <c r="AE135" s="82" t="str">
        <f t="shared" si="55"/>
        <v/>
      </c>
      <c r="AF135" s="79" t="str">
        <f t="shared" si="51"/>
        <v/>
      </c>
      <c r="AG135" s="83" t="str">
        <f t="shared" si="52"/>
        <v/>
      </c>
      <c r="AH135" s="132" t="str">
        <f t="shared" si="56"/>
        <v/>
      </c>
      <c r="AI135" s="48" t="str">
        <f t="shared" si="57"/>
        <v/>
      </c>
      <c r="AJ135" s="48" t="str">
        <f t="shared" si="58"/>
        <v/>
      </c>
      <c r="AK135" s="49" t="str">
        <f t="shared" si="59"/>
        <v/>
      </c>
      <c r="AL135" s="47" t="str">
        <f t="shared" si="60"/>
        <v/>
      </c>
      <c r="AM135" s="48" t="str">
        <f t="shared" si="61"/>
        <v/>
      </c>
      <c r="AN135" s="48" t="str">
        <f t="shared" si="62"/>
        <v/>
      </c>
      <c r="AO135" s="49" t="str">
        <f t="shared" si="63"/>
        <v/>
      </c>
      <c r="AP135" s="47" t="str">
        <f t="shared" si="64"/>
        <v/>
      </c>
      <c r="AQ135" s="48" t="str">
        <f t="shared" si="65"/>
        <v/>
      </c>
      <c r="AR135" s="48" t="str">
        <f t="shared" si="66"/>
        <v/>
      </c>
      <c r="AS135" s="49" t="str">
        <f t="shared" si="67"/>
        <v/>
      </c>
      <c r="AT135" s="47" t="str">
        <f t="shared" si="68"/>
        <v/>
      </c>
      <c r="AU135" s="48" t="str">
        <f t="shared" si="69"/>
        <v/>
      </c>
      <c r="AV135" s="48" t="str">
        <f t="shared" si="70"/>
        <v/>
      </c>
      <c r="AW135" s="96" t="str">
        <f t="shared" si="71"/>
        <v/>
      </c>
    </row>
    <row r="136" spans="1:49" ht="14.25" customHeight="1" x14ac:dyDescent="0.25">
      <c r="A136" s="94"/>
      <c r="B136" s="14"/>
      <c r="C136" s="15"/>
      <c r="D136" s="15"/>
      <c r="E136" s="15"/>
      <c r="F136" s="15"/>
      <c r="G136" s="20"/>
      <c r="H136" s="21"/>
      <c r="I136" s="25"/>
      <c r="J136" s="28" t="str">
        <f>IF(ISERROR(VLOOKUP(G136,'points lookup'!$K$2:$L$16,2,FALSE)),"",VLOOKUP(G136,'points lookup'!$K$2:$L$16,2,FALSE))</f>
        <v/>
      </c>
      <c r="K136" s="29" t="str">
        <f>IF(ISERROR(VLOOKUP(H136,'points lookup'!$K$2:$L$16,2,FALSE)),"",VLOOKUP(H136,'points lookup'!$K$2:$L$16,2,FALSE))</f>
        <v/>
      </c>
      <c r="L136" s="29" t="str">
        <f>IF(ISERROR(VLOOKUP(I136,'points lookup'!$K$2:$L$16,2,FALSE)),"",VLOOKUP(I136,'points lookup'!$K$2:$L$16,2,FALSE))</f>
        <v/>
      </c>
      <c r="M136" s="30" t="str">
        <f t="shared" si="53"/>
        <v/>
      </c>
      <c r="N136" s="57" t="str">
        <f>IF(ISERROR(LOOKUP(M136,'points lookup'!$Q$2:$R$4)),"",LOOKUP(M136,'points lookup'!$Q$2:$R$4))</f>
        <v/>
      </c>
      <c r="O136" s="56" t="str">
        <f>IF(ISERROR(LOOKUP(M136,'points lookup'!$C$3:$D$26)),"",LOOKUP(M136,'points lookup'!$C$3:$D$26))</f>
        <v/>
      </c>
      <c r="P136" s="12" t="str">
        <f>IF(ISERROR(VLOOKUP($O136,'points lookup'!$D$3:$H$22,3,FALSE)),"",VLOOKUP($O136,'points lookup'!$D$3:$H$22,3,FALSE))</f>
        <v/>
      </c>
      <c r="Q136" s="13" t="str">
        <f>IF(ISERROR(VLOOKUP($O136,'points lookup'!$D$3:$H$22,4,FALSE)),"",VLOOKUP($O136,'points lookup'!$D$3:$H$22,4,FALSE))</f>
        <v/>
      </c>
      <c r="R136" s="122" t="str">
        <f>IF(ISERROR(VLOOKUP($O136,'points lookup'!$D$3:$H$22,5,FALSE)),"",VLOOKUP($O136,'points lookup'!$D$3:$H$22,5,FALSE))</f>
        <v/>
      </c>
      <c r="S136" s="62"/>
      <c r="T136" s="63"/>
      <c r="U136" s="64"/>
      <c r="V136" s="1" t="str">
        <f>IF(ISERROR(IF(ISNUMBER(S136),S136,VLOOKUP(S136,'points lookup'!$O$2:$P$12,2,FALSE))),"",IF(ISNUMBER(S136),S136,VLOOKUP(S136,'points lookup'!$O$2:$P$12,2,FALSE)))</f>
        <v/>
      </c>
      <c r="W136" s="7" t="str">
        <f>IF(ISERROR(IF(ISNUMBER(T136),T136,VLOOKUP(T136,'points lookup'!$O$2:$P$12,2,FALSE))),"",IF(ISNUMBER(T136),T136,VLOOKUP(T136,'points lookup'!$O$2:$P$12,2,FALSE)))</f>
        <v/>
      </c>
      <c r="X136" s="2" t="str">
        <f>IF(ISERROR(IF(ISNUMBER(U136),U136,VLOOKUP(U136,'points lookup'!$O$2:$P$12,2,FALSE))),"",IF(ISNUMBER(U136),U136,VLOOKUP(U136,'points lookup'!$O$2:$P$12,2,FALSE)))</f>
        <v/>
      </c>
      <c r="Y136" s="1" t="str">
        <f t="shared" si="54"/>
        <v/>
      </c>
      <c r="Z136" s="7" t="str">
        <f t="shared" si="49"/>
        <v/>
      </c>
      <c r="AA136" s="2" t="str">
        <f t="shared" si="50"/>
        <v/>
      </c>
      <c r="AB136" s="79" t="str">
        <f>IF(ISERROR(VLOOKUP($O136,'points lookup'!$T$3:$X$26,3,FALSE)),"",VLOOKUP($O136,'points lookup'!$T$3:$X$26,3,FALSE))</f>
        <v/>
      </c>
      <c r="AC136" s="79" t="str">
        <f>IF(ISERROR(VLOOKUP($O136,'points lookup'!$T$3:$X$26,4,FALSE)),"",VLOOKUP($O136,'points lookup'!$T$3:$X$26,4,FALSE))</f>
        <v/>
      </c>
      <c r="AD136" s="79" t="str">
        <f>IF(ISERROR(VLOOKUP($O136,'points lookup'!$T$3:$X$26,5,FALSE)),"",VLOOKUP($O136,'points lookup'!$T$3:$X$26,5,FALSE))</f>
        <v/>
      </c>
      <c r="AE136" s="82" t="str">
        <f t="shared" si="55"/>
        <v/>
      </c>
      <c r="AF136" s="79" t="str">
        <f t="shared" si="51"/>
        <v/>
      </c>
      <c r="AG136" s="83" t="str">
        <f t="shared" si="52"/>
        <v/>
      </c>
      <c r="AH136" s="132" t="str">
        <f t="shared" si="56"/>
        <v/>
      </c>
      <c r="AI136" s="48" t="str">
        <f t="shared" si="57"/>
        <v/>
      </c>
      <c r="AJ136" s="48" t="str">
        <f t="shared" si="58"/>
        <v/>
      </c>
      <c r="AK136" s="49" t="str">
        <f t="shared" si="59"/>
        <v/>
      </c>
      <c r="AL136" s="47" t="str">
        <f t="shared" si="60"/>
        <v/>
      </c>
      <c r="AM136" s="48" t="str">
        <f t="shared" si="61"/>
        <v/>
      </c>
      <c r="AN136" s="48" t="str">
        <f t="shared" si="62"/>
        <v/>
      </c>
      <c r="AO136" s="49" t="str">
        <f t="shared" si="63"/>
        <v/>
      </c>
      <c r="AP136" s="47" t="str">
        <f t="shared" si="64"/>
        <v/>
      </c>
      <c r="AQ136" s="48" t="str">
        <f t="shared" si="65"/>
        <v/>
      </c>
      <c r="AR136" s="48" t="str">
        <f t="shared" si="66"/>
        <v/>
      </c>
      <c r="AS136" s="49" t="str">
        <f t="shared" si="67"/>
        <v/>
      </c>
      <c r="AT136" s="47" t="str">
        <f t="shared" si="68"/>
        <v/>
      </c>
      <c r="AU136" s="48" t="str">
        <f t="shared" si="69"/>
        <v/>
      </c>
      <c r="AV136" s="48" t="str">
        <f t="shared" si="70"/>
        <v/>
      </c>
      <c r="AW136" s="96" t="str">
        <f t="shared" si="71"/>
        <v/>
      </c>
    </row>
    <row r="137" spans="1:49" ht="14.25" customHeight="1" x14ac:dyDescent="0.25">
      <c r="A137" s="94"/>
      <c r="B137" s="14"/>
      <c r="C137" s="15"/>
      <c r="D137" s="15"/>
      <c r="E137" s="15"/>
      <c r="F137" s="15"/>
      <c r="G137" s="20"/>
      <c r="H137" s="21"/>
      <c r="I137" s="25"/>
      <c r="J137" s="28" t="str">
        <f>IF(ISERROR(VLOOKUP(G137,'points lookup'!$K$2:$L$16,2,FALSE)),"",VLOOKUP(G137,'points lookup'!$K$2:$L$16,2,FALSE))</f>
        <v/>
      </c>
      <c r="K137" s="29" t="str">
        <f>IF(ISERROR(VLOOKUP(H137,'points lookup'!$K$2:$L$16,2,FALSE)),"",VLOOKUP(H137,'points lookup'!$K$2:$L$16,2,FALSE))</f>
        <v/>
      </c>
      <c r="L137" s="29" t="str">
        <f>IF(ISERROR(VLOOKUP(I137,'points lookup'!$K$2:$L$16,2,FALSE)),"",VLOOKUP(I137,'points lookup'!$K$2:$L$16,2,FALSE))</f>
        <v/>
      </c>
      <c r="M137" s="30" t="str">
        <f t="shared" si="53"/>
        <v/>
      </c>
      <c r="N137" s="57" t="str">
        <f>IF(ISERROR(LOOKUP(M137,'points lookup'!$Q$2:$R$4)),"",LOOKUP(M137,'points lookup'!$Q$2:$R$4))</f>
        <v/>
      </c>
      <c r="O137" s="56" t="str">
        <f>IF(ISERROR(LOOKUP(M137,'points lookup'!$C$3:$D$26)),"",LOOKUP(M137,'points lookup'!$C$3:$D$26))</f>
        <v/>
      </c>
      <c r="P137" s="12" t="str">
        <f>IF(ISERROR(VLOOKUP($O137,'points lookup'!$D$3:$H$22,3,FALSE)),"",VLOOKUP($O137,'points lookup'!$D$3:$H$22,3,FALSE))</f>
        <v/>
      </c>
      <c r="Q137" s="13" t="str">
        <f>IF(ISERROR(VLOOKUP($O137,'points lookup'!$D$3:$H$22,4,FALSE)),"",VLOOKUP($O137,'points lookup'!$D$3:$H$22,4,FALSE))</f>
        <v/>
      </c>
      <c r="R137" s="122" t="str">
        <f>IF(ISERROR(VLOOKUP($O137,'points lookup'!$D$3:$H$22,5,FALSE)),"",VLOOKUP($O137,'points lookup'!$D$3:$H$22,5,FALSE))</f>
        <v/>
      </c>
      <c r="S137" s="62"/>
      <c r="T137" s="63"/>
      <c r="U137" s="64"/>
      <c r="V137" s="1" t="str">
        <f>IF(ISERROR(IF(ISNUMBER(S137),S137,VLOOKUP(S137,'points lookup'!$O$2:$P$12,2,FALSE))),"",IF(ISNUMBER(S137),S137,VLOOKUP(S137,'points lookup'!$O$2:$P$12,2,FALSE)))</f>
        <v/>
      </c>
      <c r="W137" s="7" t="str">
        <f>IF(ISERROR(IF(ISNUMBER(T137),T137,VLOOKUP(T137,'points lookup'!$O$2:$P$12,2,FALSE))),"",IF(ISNUMBER(T137),T137,VLOOKUP(T137,'points lookup'!$O$2:$P$12,2,FALSE)))</f>
        <v/>
      </c>
      <c r="X137" s="2" t="str">
        <f>IF(ISERROR(IF(ISNUMBER(U137),U137,VLOOKUP(U137,'points lookup'!$O$2:$P$12,2,FALSE))),"",IF(ISNUMBER(U137),U137,VLOOKUP(U137,'points lookup'!$O$2:$P$12,2,FALSE)))</f>
        <v/>
      </c>
      <c r="Y137" s="1" t="str">
        <f t="shared" si="54"/>
        <v/>
      </c>
      <c r="Z137" s="7" t="str">
        <f t="shared" si="49"/>
        <v/>
      </c>
      <c r="AA137" s="2" t="str">
        <f t="shared" si="50"/>
        <v/>
      </c>
      <c r="AB137" s="79" t="str">
        <f>IF(ISERROR(VLOOKUP($O137,'points lookup'!$T$3:$X$26,3,FALSE)),"",VLOOKUP($O137,'points lookup'!$T$3:$X$26,3,FALSE))</f>
        <v/>
      </c>
      <c r="AC137" s="79" t="str">
        <f>IF(ISERROR(VLOOKUP($O137,'points lookup'!$T$3:$X$26,4,FALSE)),"",VLOOKUP($O137,'points lookup'!$T$3:$X$26,4,FALSE))</f>
        <v/>
      </c>
      <c r="AD137" s="79" t="str">
        <f>IF(ISERROR(VLOOKUP($O137,'points lookup'!$T$3:$X$26,5,FALSE)),"",VLOOKUP($O137,'points lookup'!$T$3:$X$26,5,FALSE))</f>
        <v/>
      </c>
      <c r="AE137" s="82" t="str">
        <f t="shared" si="55"/>
        <v/>
      </c>
      <c r="AF137" s="79" t="str">
        <f t="shared" si="51"/>
        <v/>
      </c>
      <c r="AG137" s="83" t="str">
        <f t="shared" si="52"/>
        <v/>
      </c>
      <c r="AH137" s="132" t="str">
        <f t="shared" si="56"/>
        <v/>
      </c>
      <c r="AI137" s="48" t="str">
        <f t="shared" si="57"/>
        <v/>
      </c>
      <c r="AJ137" s="48" t="str">
        <f t="shared" si="58"/>
        <v/>
      </c>
      <c r="AK137" s="49" t="str">
        <f t="shared" si="59"/>
        <v/>
      </c>
      <c r="AL137" s="47" t="str">
        <f t="shared" si="60"/>
        <v/>
      </c>
      <c r="AM137" s="48" t="str">
        <f t="shared" si="61"/>
        <v/>
      </c>
      <c r="AN137" s="48" t="str">
        <f t="shared" si="62"/>
        <v/>
      </c>
      <c r="AO137" s="49" t="str">
        <f t="shared" si="63"/>
        <v/>
      </c>
      <c r="AP137" s="47" t="str">
        <f t="shared" si="64"/>
        <v/>
      </c>
      <c r="AQ137" s="48" t="str">
        <f t="shared" si="65"/>
        <v/>
      </c>
      <c r="AR137" s="48" t="str">
        <f t="shared" si="66"/>
        <v/>
      </c>
      <c r="AS137" s="49" t="str">
        <f t="shared" si="67"/>
        <v/>
      </c>
      <c r="AT137" s="47" t="str">
        <f t="shared" si="68"/>
        <v/>
      </c>
      <c r="AU137" s="48" t="str">
        <f t="shared" si="69"/>
        <v/>
      </c>
      <c r="AV137" s="48" t="str">
        <f t="shared" si="70"/>
        <v/>
      </c>
      <c r="AW137" s="96" t="str">
        <f t="shared" si="71"/>
        <v/>
      </c>
    </row>
    <row r="138" spans="1:49" ht="14.25" customHeight="1" x14ac:dyDescent="0.25">
      <c r="A138" s="94"/>
      <c r="B138" s="14"/>
      <c r="C138" s="15"/>
      <c r="D138" s="15"/>
      <c r="E138" s="15"/>
      <c r="F138" s="15"/>
      <c r="G138" s="20"/>
      <c r="H138" s="21"/>
      <c r="I138" s="25"/>
      <c r="J138" s="28" t="str">
        <f>IF(ISERROR(VLOOKUP(G138,'points lookup'!$K$2:$L$16,2,FALSE)),"",VLOOKUP(G138,'points lookup'!$K$2:$L$16,2,FALSE))</f>
        <v/>
      </c>
      <c r="K138" s="29" t="str">
        <f>IF(ISERROR(VLOOKUP(H138,'points lookup'!$K$2:$L$16,2,FALSE)),"",VLOOKUP(H138,'points lookup'!$K$2:$L$16,2,FALSE))</f>
        <v/>
      </c>
      <c r="L138" s="29" t="str">
        <f>IF(ISERROR(VLOOKUP(I138,'points lookup'!$K$2:$L$16,2,FALSE)),"",VLOOKUP(I138,'points lookup'!$K$2:$L$16,2,FALSE))</f>
        <v/>
      </c>
      <c r="M138" s="30" t="str">
        <f t="shared" si="53"/>
        <v/>
      </c>
      <c r="N138" s="57" t="str">
        <f>IF(ISERROR(LOOKUP(M138,'points lookup'!$Q$2:$R$4)),"",LOOKUP(M138,'points lookup'!$Q$2:$R$4))</f>
        <v/>
      </c>
      <c r="O138" s="56" t="str">
        <f>IF(ISERROR(LOOKUP(M138,'points lookup'!$C$3:$D$26)),"",LOOKUP(M138,'points lookup'!$C$3:$D$26))</f>
        <v/>
      </c>
      <c r="P138" s="12" t="str">
        <f>IF(ISERROR(VLOOKUP($O138,'points lookup'!$D$3:$H$22,3,FALSE)),"",VLOOKUP($O138,'points lookup'!$D$3:$H$22,3,FALSE))</f>
        <v/>
      </c>
      <c r="Q138" s="13" t="str">
        <f>IF(ISERROR(VLOOKUP($O138,'points lookup'!$D$3:$H$22,4,FALSE)),"",VLOOKUP($O138,'points lookup'!$D$3:$H$22,4,FALSE))</f>
        <v/>
      </c>
      <c r="R138" s="122" t="str">
        <f>IF(ISERROR(VLOOKUP($O138,'points lookup'!$D$3:$H$22,5,FALSE)),"",VLOOKUP($O138,'points lookup'!$D$3:$H$22,5,FALSE))</f>
        <v/>
      </c>
      <c r="S138" s="62"/>
      <c r="T138" s="63"/>
      <c r="U138" s="64"/>
      <c r="V138" s="1" t="str">
        <f>IF(ISERROR(IF(ISNUMBER(S138),S138,VLOOKUP(S138,'points lookup'!$O$2:$P$12,2,FALSE))),"",IF(ISNUMBER(S138),S138,VLOOKUP(S138,'points lookup'!$O$2:$P$12,2,FALSE)))</f>
        <v/>
      </c>
      <c r="W138" s="7" t="str">
        <f>IF(ISERROR(IF(ISNUMBER(T138),T138,VLOOKUP(T138,'points lookup'!$O$2:$P$12,2,FALSE))),"",IF(ISNUMBER(T138),T138,VLOOKUP(T138,'points lookup'!$O$2:$P$12,2,FALSE)))</f>
        <v/>
      </c>
      <c r="X138" s="2" t="str">
        <f>IF(ISERROR(IF(ISNUMBER(U138),U138,VLOOKUP(U138,'points lookup'!$O$2:$P$12,2,FALSE))),"",IF(ISNUMBER(U138),U138,VLOOKUP(U138,'points lookup'!$O$2:$P$12,2,FALSE)))</f>
        <v/>
      </c>
      <c r="Y138" s="1" t="str">
        <f t="shared" si="54"/>
        <v/>
      </c>
      <c r="Z138" s="7" t="str">
        <f t="shared" si="49"/>
        <v/>
      </c>
      <c r="AA138" s="2" t="str">
        <f t="shared" si="50"/>
        <v/>
      </c>
      <c r="AB138" s="79" t="str">
        <f>IF(ISERROR(VLOOKUP($O138,'points lookup'!$T$3:$X$26,3,FALSE)),"",VLOOKUP($O138,'points lookup'!$T$3:$X$26,3,FALSE))</f>
        <v/>
      </c>
      <c r="AC138" s="79" t="str">
        <f>IF(ISERROR(VLOOKUP($O138,'points lookup'!$T$3:$X$26,4,FALSE)),"",VLOOKUP($O138,'points lookup'!$T$3:$X$26,4,FALSE))</f>
        <v/>
      </c>
      <c r="AD138" s="79" t="str">
        <f>IF(ISERROR(VLOOKUP($O138,'points lookup'!$T$3:$X$26,5,FALSE)),"",VLOOKUP($O138,'points lookup'!$T$3:$X$26,5,FALSE))</f>
        <v/>
      </c>
      <c r="AE138" s="82" t="str">
        <f t="shared" si="55"/>
        <v/>
      </c>
      <c r="AF138" s="79" t="str">
        <f t="shared" si="51"/>
        <v/>
      </c>
      <c r="AG138" s="83" t="str">
        <f t="shared" si="52"/>
        <v/>
      </c>
      <c r="AH138" s="132" t="str">
        <f t="shared" si="56"/>
        <v/>
      </c>
      <c r="AI138" s="48" t="str">
        <f t="shared" si="57"/>
        <v/>
      </c>
      <c r="AJ138" s="48" t="str">
        <f t="shared" si="58"/>
        <v/>
      </c>
      <c r="AK138" s="49" t="str">
        <f t="shared" si="59"/>
        <v/>
      </c>
      <c r="AL138" s="47" t="str">
        <f t="shared" si="60"/>
        <v/>
      </c>
      <c r="AM138" s="48" t="str">
        <f t="shared" si="61"/>
        <v/>
      </c>
      <c r="AN138" s="48" t="str">
        <f t="shared" si="62"/>
        <v/>
      </c>
      <c r="AO138" s="49" t="str">
        <f t="shared" si="63"/>
        <v/>
      </c>
      <c r="AP138" s="47" t="str">
        <f t="shared" si="64"/>
        <v/>
      </c>
      <c r="AQ138" s="48" t="str">
        <f t="shared" si="65"/>
        <v/>
      </c>
      <c r="AR138" s="48" t="str">
        <f t="shared" si="66"/>
        <v/>
      </c>
      <c r="AS138" s="49" t="str">
        <f t="shared" si="67"/>
        <v/>
      </c>
      <c r="AT138" s="47" t="str">
        <f t="shared" si="68"/>
        <v/>
      </c>
      <c r="AU138" s="48" t="str">
        <f t="shared" si="69"/>
        <v/>
      </c>
      <c r="AV138" s="48" t="str">
        <f t="shared" si="70"/>
        <v/>
      </c>
      <c r="AW138" s="96" t="str">
        <f t="shared" si="71"/>
        <v/>
      </c>
    </row>
    <row r="139" spans="1:49" ht="14.25" customHeight="1" x14ac:dyDescent="0.25">
      <c r="A139" s="94"/>
      <c r="B139" s="14"/>
      <c r="C139" s="15"/>
      <c r="D139" s="15"/>
      <c r="E139" s="15"/>
      <c r="F139" s="15"/>
      <c r="G139" s="20"/>
      <c r="H139" s="21"/>
      <c r="I139" s="25"/>
      <c r="J139" s="28" t="str">
        <f>IF(ISERROR(VLOOKUP(G139,'points lookup'!$K$2:$L$16,2,FALSE)),"",VLOOKUP(G139,'points lookup'!$K$2:$L$16,2,FALSE))</f>
        <v/>
      </c>
      <c r="K139" s="29" t="str">
        <f>IF(ISERROR(VLOOKUP(H139,'points lookup'!$K$2:$L$16,2,FALSE)),"",VLOOKUP(H139,'points lookup'!$K$2:$L$16,2,FALSE))</f>
        <v/>
      </c>
      <c r="L139" s="29" t="str">
        <f>IF(ISERROR(VLOOKUP(I139,'points lookup'!$K$2:$L$16,2,FALSE)),"",VLOOKUP(I139,'points lookup'!$K$2:$L$16,2,FALSE))</f>
        <v/>
      </c>
      <c r="M139" s="30" t="str">
        <f t="shared" si="53"/>
        <v/>
      </c>
      <c r="N139" s="57" t="str">
        <f>IF(ISERROR(LOOKUP(M139,'points lookup'!$Q$2:$R$4)),"",LOOKUP(M139,'points lookup'!$Q$2:$R$4))</f>
        <v/>
      </c>
      <c r="O139" s="56" t="str">
        <f>IF(ISERROR(LOOKUP(M139,'points lookup'!$C$3:$D$26)),"",LOOKUP(M139,'points lookup'!$C$3:$D$26))</f>
        <v/>
      </c>
      <c r="P139" s="12" t="str">
        <f>IF(ISERROR(VLOOKUP($O139,'points lookup'!$D$3:$H$22,3,FALSE)),"",VLOOKUP($O139,'points lookup'!$D$3:$H$22,3,FALSE))</f>
        <v/>
      </c>
      <c r="Q139" s="13" t="str">
        <f>IF(ISERROR(VLOOKUP($O139,'points lookup'!$D$3:$H$22,4,FALSE)),"",VLOOKUP($O139,'points lookup'!$D$3:$H$22,4,FALSE))</f>
        <v/>
      </c>
      <c r="R139" s="122" t="str">
        <f>IF(ISERROR(VLOOKUP($O139,'points lookup'!$D$3:$H$22,5,FALSE)),"",VLOOKUP($O139,'points lookup'!$D$3:$H$22,5,FALSE))</f>
        <v/>
      </c>
      <c r="S139" s="62"/>
      <c r="T139" s="63"/>
      <c r="U139" s="64"/>
      <c r="V139" s="1" t="str">
        <f>IF(ISERROR(IF(ISNUMBER(S139),S139,VLOOKUP(S139,'points lookup'!$O$2:$P$12,2,FALSE))),"",IF(ISNUMBER(S139),S139,VLOOKUP(S139,'points lookup'!$O$2:$P$12,2,FALSE)))</f>
        <v/>
      </c>
      <c r="W139" s="7" t="str">
        <f>IF(ISERROR(IF(ISNUMBER(T139),T139,VLOOKUP(T139,'points lookup'!$O$2:$P$12,2,FALSE))),"",IF(ISNUMBER(T139),T139,VLOOKUP(T139,'points lookup'!$O$2:$P$12,2,FALSE)))</f>
        <v/>
      </c>
      <c r="X139" s="2" t="str">
        <f>IF(ISERROR(IF(ISNUMBER(U139),U139,VLOOKUP(U139,'points lookup'!$O$2:$P$12,2,FALSE))),"",IF(ISNUMBER(U139),U139,VLOOKUP(U139,'points lookup'!$O$2:$P$12,2,FALSE)))</f>
        <v/>
      </c>
      <c r="Y139" s="1" t="str">
        <f t="shared" si="54"/>
        <v/>
      </c>
      <c r="Z139" s="7" t="str">
        <f t="shared" si="49"/>
        <v/>
      </c>
      <c r="AA139" s="2" t="str">
        <f t="shared" si="50"/>
        <v/>
      </c>
      <c r="AB139" s="79" t="str">
        <f>IF(ISERROR(VLOOKUP($O139,'points lookup'!$T$3:$X$26,3,FALSE)),"",VLOOKUP($O139,'points lookup'!$T$3:$X$26,3,FALSE))</f>
        <v/>
      </c>
      <c r="AC139" s="79" t="str">
        <f>IF(ISERROR(VLOOKUP($O139,'points lookup'!$T$3:$X$26,4,FALSE)),"",VLOOKUP($O139,'points lookup'!$T$3:$X$26,4,FALSE))</f>
        <v/>
      </c>
      <c r="AD139" s="79" t="str">
        <f>IF(ISERROR(VLOOKUP($O139,'points lookup'!$T$3:$X$26,5,FALSE)),"",VLOOKUP($O139,'points lookup'!$T$3:$X$26,5,FALSE))</f>
        <v/>
      </c>
      <c r="AE139" s="82" t="str">
        <f t="shared" si="55"/>
        <v/>
      </c>
      <c r="AF139" s="79" t="str">
        <f t="shared" si="51"/>
        <v/>
      </c>
      <c r="AG139" s="83" t="str">
        <f t="shared" si="52"/>
        <v/>
      </c>
      <c r="AH139" s="132" t="str">
        <f t="shared" si="56"/>
        <v/>
      </c>
      <c r="AI139" s="48" t="str">
        <f t="shared" si="57"/>
        <v/>
      </c>
      <c r="AJ139" s="48" t="str">
        <f t="shared" si="58"/>
        <v/>
      </c>
      <c r="AK139" s="49" t="str">
        <f t="shared" si="59"/>
        <v/>
      </c>
      <c r="AL139" s="47" t="str">
        <f t="shared" si="60"/>
        <v/>
      </c>
      <c r="AM139" s="48" t="str">
        <f t="shared" si="61"/>
        <v/>
      </c>
      <c r="AN139" s="48" t="str">
        <f t="shared" si="62"/>
        <v/>
      </c>
      <c r="AO139" s="49" t="str">
        <f t="shared" si="63"/>
        <v/>
      </c>
      <c r="AP139" s="47" t="str">
        <f t="shared" si="64"/>
        <v/>
      </c>
      <c r="AQ139" s="48" t="str">
        <f t="shared" si="65"/>
        <v/>
      </c>
      <c r="AR139" s="48" t="str">
        <f t="shared" si="66"/>
        <v/>
      </c>
      <c r="AS139" s="49" t="str">
        <f t="shared" si="67"/>
        <v/>
      </c>
      <c r="AT139" s="47" t="str">
        <f t="shared" si="68"/>
        <v/>
      </c>
      <c r="AU139" s="48" t="str">
        <f t="shared" si="69"/>
        <v/>
      </c>
      <c r="AV139" s="48" t="str">
        <f t="shared" si="70"/>
        <v/>
      </c>
      <c r="AW139" s="96" t="str">
        <f t="shared" si="71"/>
        <v/>
      </c>
    </row>
    <row r="140" spans="1:49" ht="14.25" customHeight="1" x14ac:dyDescent="0.25">
      <c r="A140" s="94"/>
      <c r="B140" s="14"/>
      <c r="C140" s="15"/>
      <c r="D140" s="15"/>
      <c r="E140" s="15"/>
      <c r="F140" s="15"/>
      <c r="G140" s="20"/>
      <c r="H140" s="21"/>
      <c r="I140" s="25"/>
      <c r="J140" s="28" t="str">
        <f>IF(ISERROR(VLOOKUP(G140,'points lookup'!$K$2:$L$16,2,FALSE)),"",VLOOKUP(G140,'points lookup'!$K$2:$L$16,2,FALSE))</f>
        <v/>
      </c>
      <c r="K140" s="29" t="str">
        <f>IF(ISERROR(VLOOKUP(H140,'points lookup'!$K$2:$L$16,2,FALSE)),"",VLOOKUP(H140,'points lookup'!$K$2:$L$16,2,FALSE))</f>
        <v/>
      </c>
      <c r="L140" s="29" t="str">
        <f>IF(ISERROR(VLOOKUP(I140,'points lookup'!$K$2:$L$16,2,FALSE)),"",VLOOKUP(I140,'points lookup'!$K$2:$L$16,2,FALSE))</f>
        <v/>
      </c>
      <c r="M140" s="30" t="str">
        <f t="shared" si="53"/>
        <v/>
      </c>
      <c r="N140" s="57" t="str">
        <f>IF(ISERROR(LOOKUP(M140,'points lookup'!$Q$2:$R$4)),"",LOOKUP(M140,'points lookup'!$Q$2:$R$4))</f>
        <v/>
      </c>
      <c r="O140" s="56" t="str">
        <f>IF(ISERROR(LOOKUP(M140,'points lookup'!$C$3:$D$26)),"",LOOKUP(M140,'points lookup'!$C$3:$D$26))</f>
        <v/>
      </c>
      <c r="P140" s="12" t="str">
        <f>IF(ISERROR(VLOOKUP($O140,'points lookup'!$D$3:$H$22,3,FALSE)),"",VLOOKUP($O140,'points lookup'!$D$3:$H$22,3,FALSE))</f>
        <v/>
      </c>
      <c r="Q140" s="13" t="str">
        <f>IF(ISERROR(VLOOKUP($O140,'points lookup'!$D$3:$H$22,4,FALSE)),"",VLOOKUP($O140,'points lookup'!$D$3:$H$22,4,FALSE))</f>
        <v/>
      </c>
      <c r="R140" s="122" t="str">
        <f>IF(ISERROR(VLOOKUP($O140,'points lookup'!$D$3:$H$22,5,FALSE)),"",VLOOKUP($O140,'points lookup'!$D$3:$H$22,5,FALSE))</f>
        <v/>
      </c>
      <c r="S140" s="62"/>
      <c r="T140" s="63"/>
      <c r="U140" s="64"/>
      <c r="V140" s="1" t="str">
        <f>IF(ISERROR(IF(ISNUMBER(S140),S140,VLOOKUP(S140,'points lookup'!$O$2:$P$12,2,FALSE))),"",IF(ISNUMBER(S140),S140,VLOOKUP(S140,'points lookup'!$O$2:$P$12,2,FALSE)))</f>
        <v/>
      </c>
      <c r="W140" s="7" t="str">
        <f>IF(ISERROR(IF(ISNUMBER(T140),T140,VLOOKUP(T140,'points lookup'!$O$2:$P$12,2,FALSE))),"",IF(ISNUMBER(T140),T140,VLOOKUP(T140,'points lookup'!$O$2:$P$12,2,FALSE)))</f>
        <v/>
      </c>
      <c r="X140" s="2" t="str">
        <f>IF(ISERROR(IF(ISNUMBER(U140),U140,VLOOKUP(U140,'points lookup'!$O$2:$P$12,2,FALSE))),"",IF(ISNUMBER(U140),U140,VLOOKUP(U140,'points lookup'!$O$2:$P$12,2,FALSE)))</f>
        <v/>
      </c>
      <c r="Y140" s="1" t="str">
        <f t="shared" si="54"/>
        <v/>
      </c>
      <c r="Z140" s="7" t="str">
        <f t="shared" si="49"/>
        <v/>
      </c>
      <c r="AA140" s="2" t="str">
        <f t="shared" si="50"/>
        <v/>
      </c>
      <c r="AB140" s="79" t="str">
        <f>IF(ISERROR(VLOOKUP($O140,'points lookup'!$T$3:$X$26,3,FALSE)),"",VLOOKUP($O140,'points lookup'!$T$3:$X$26,3,FALSE))</f>
        <v/>
      </c>
      <c r="AC140" s="79" t="str">
        <f>IF(ISERROR(VLOOKUP($O140,'points lookup'!$T$3:$X$26,4,FALSE)),"",VLOOKUP($O140,'points lookup'!$T$3:$X$26,4,FALSE))</f>
        <v/>
      </c>
      <c r="AD140" s="79" t="str">
        <f>IF(ISERROR(VLOOKUP($O140,'points lookup'!$T$3:$X$26,5,FALSE)),"",VLOOKUP($O140,'points lookup'!$T$3:$X$26,5,FALSE))</f>
        <v/>
      </c>
      <c r="AE140" s="82" t="str">
        <f t="shared" si="55"/>
        <v/>
      </c>
      <c r="AF140" s="79" t="str">
        <f t="shared" si="51"/>
        <v/>
      </c>
      <c r="AG140" s="83" t="str">
        <f t="shared" si="52"/>
        <v/>
      </c>
      <c r="AH140" s="132" t="str">
        <f t="shared" si="56"/>
        <v/>
      </c>
      <c r="AI140" s="48" t="str">
        <f t="shared" si="57"/>
        <v/>
      </c>
      <c r="AJ140" s="48" t="str">
        <f t="shared" si="58"/>
        <v/>
      </c>
      <c r="AK140" s="49" t="str">
        <f t="shared" si="59"/>
        <v/>
      </c>
      <c r="AL140" s="47" t="str">
        <f t="shared" si="60"/>
        <v/>
      </c>
      <c r="AM140" s="48" t="str">
        <f t="shared" si="61"/>
        <v/>
      </c>
      <c r="AN140" s="48" t="str">
        <f t="shared" si="62"/>
        <v/>
      </c>
      <c r="AO140" s="49" t="str">
        <f t="shared" si="63"/>
        <v/>
      </c>
      <c r="AP140" s="47" t="str">
        <f t="shared" si="64"/>
        <v/>
      </c>
      <c r="AQ140" s="48" t="str">
        <f t="shared" si="65"/>
        <v/>
      </c>
      <c r="AR140" s="48" t="str">
        <f t="shared" si="66"/>
        <v/>
      </c>
      <c r="AS140" s="49" t="str">
        <f t="shared" si="67"/>
        <v/>
      </c>
      <c r="AT140" s="47" t="str">
        <f t="shared" si="68"/>
        <v/>
      </c>
      <c r="AU140" s="48" t="str">
        <f t="shared" si="69"/>
        <v/>
      </c>
      <c r="AV140" s="48" t="str">
        <f t="shared" si="70"/>
        <v/>
      </c>
      <c r="AW140" s="96" t="str">
        <f t="shared" si="71"/>
        <v/>
      </c>
    </row>
    <row r="141" spans="1:49" ht="14.25" customHeight="1" x14ac:dyDescent="0.25">
      <c r="A141" s="94"/>
      <c r="B141" s="14"/>
      <c r="C141" s="15"/>
      <c r="D141" s="15"/>
      <c r="E141" s="15"/>
      <c r="F141" s="15"/>
      <c r="G141" s="20"/>
      <c r="H141" s="21"/>
      <c r="I141" s="25"/>
      <c r="J141" s="28" t="str">
        <f>IF(ISERROR(VLOOKUP(G141,'points lookup'!$K$2:$L$16,2,FALSE)),"",VLOOKUP(G141,'points lookup'!$K$2:$L$16,2,FALSE))</f>
        <v/>
      </c>
      <c r="K141" s="29" t="str">
        <f>IF(ISERROR(VLOOKUP(H141,'points lookup'!$K$2:$L$16,2,FALSE)),"",VLOOKUP(H141,'points lookup'!$K$2:$L$16,2,FALSE))</f>
        <v/>
      </c>
      <c r="L141" s="29" t="str">
        <f>IF(ISERROR(VLOOKUP(I141,'points lookup'!$K$2:$L$16,2,FALSE)),"",VLOOKUP(I141,'points lookup'!$K$2:$L$16,2,FALSE))</f>
        <v/>
      </c>
      <c r="M141" s="30" t="str">
        <f t="shared" si="53"/>
        <v/>
      </c>
      <c r="N141" s="57" t="str">
        <f>IF(ISERROR(LOOKUP(M141,'points lookup'!$Q$2:$R$4)),"",LOOKUP(M141,'points lookup'!$Q$2:$R$4))</f>
        <v/>
      </c>
      <c r="O141" s="56" t="str">
        <f>IF(ISERROR(LOOKUP(M141,'points lookup'!$C$3:$D$26)),"",LOOKUP(M141,'points lookup'!$C$3:$D$26))</f>
        <v/>
      </c>
      <c r="P141" s="12" t="str">
        <f>IF(ISERROR(VLOOKUP($O141,'points lookup'!$D$3:$H$22,3,FALSE)),"",VLOOKUP($O141,'points lookup'!$D$3:$H$22,3,FALSE))</f>
        <v/>
      </c>
      <c r="Q141" s="13" t="str">
        <f>IF(ISERROR(VLOOKUP($O141,'points lookup'!$D$3:$H$22,4,FALSE)),"",VLOOKUP($O141,'points lookup'!$D$3:$H$22,4,FALSE))</f>
        <v/>
      </c>
      <c r="R141" s="122" t="str">
        <f>IF(ISERROR(VLOOKUP($O141,'points lookup'!$D$3:$H$22,5,FALSE)),"",VLOOKUP($O141,'points lookup'!$D$3:$H$22,5,FALSE))</f>
        <v/>
      </c>
      <c r="S141" s="62"/>
      <c r="T141" s="63"/>
      <c r="U141" s="64"/>
      <c r="V141" s="1" t="str">
        <f>IF(ISERROR(IF(ISNUMBER(S141),S141,VLOOKUP(S141,'points lookup'!$O$2:$P$12,2,FALSE))),"",IF(ISNUMBER(S141),S141,VLOOKUP(S141,'points lookup'!$O$2:$P$12,2,FALSE)))</f>
        <v/>
      </c>
      <c r="W141" s="7" t="str">
        <f>IF(ISERROR(IF(ISNUMBER(T141),T141,VLOOKUP(T141,'points lookup'!$O$2:$P$12,2,FALSE))),"",IF(ISNUMBER(T141),T141,VLOOKUP(T141,'points lookup'!$O$2:$P$12,2,FALSE)))</f>
        <v/>
      </c>
      <c r="X141" s="2" t="str">
        <f>IF(ISERROR(IF(ISNUMBER(U141),U141,VLOOKUP(U141,'points lookup'!$O$2:$P$12,2,FALSE))),"",IF(ISNUMBER(U141),U141,VLOOKUP(U141,'points lookup'!$O$2:$P$12,2,FALSE)))</f>
        <v/>
      </c>
      <c r="Y141" s="1" t="str">
        <f t="shared" si="54"/>
        <v/>
      </c>
      <c r="Z141" s="7" t="str">
        <f t="shared" si="49"/>
        <v/>
      </c>
      <c r="AA141" s="2" t="str">
        <f t="shared" si="50"/>
        <v/>
      </c>
      <c r="AB141" s="79" t="str">
        <f>IF(ISERROR(VLOOKUP($O141,'points lookup'!$T$3:$X$26,3,FALSE)),"",VLOOKUP($O141,'points lookup'!$T$3:$X$26,3,FALSE))</f>
        <v/>
      </c>
      <c r="AC141" s="79" t="str">
        <f>IF(ISERROR(VLOOKUP($O141,'points lookup'!$T$3:$X$26,4,FALSE)),"",VLOOKUP($O141,'points lookup'!$T$3:$X$26,4,FALSE))</f>
        <v/>
      </c>
      <c r="AD141" s="79" t="str">
        <f>IF(ISERROR(VLOOKUP($O141,'points lookup'!$T$3:$X$26,5,FALSE)),"",VLOOKUP($O141,'points lookup'!$T$3:$X$26,5,FALSE))</f>
        <v/>
      </c>
      <c r="AE141" s="82" t="str">
        <f t="shared" si="55"/>
        <v/>
      </c>
      <c r="AF141" s="79" t="str">
        <f t="shared" si="51"/>
        <v/>
      </c>
      <c r="AG141" s="83" t="str">
        <f t="shared" si="52"/>
        <v/>
      </c>
      <c r="AH141" s="132" t="str">
        <f t="shared" si="56"/>
        <v/>
      </c>
      <c r="AI141" s="48" t="str">
        <f t="shared" si="57"/>
        <v/>
      </c>
      <c r="AJ141" s="48" t="str">
        <f t="shared" si="58"/>
        <v/>
      </c>
      <c r="AK141" s="49" t="str">
        <f t="shared" si="59"/>
        <v/>
      </c>
      <c r="AL141" s="47" t="str">
        <f t="shared" si="60"/>
        <v/>
      </c>
      <c r="AM141" s="48" t="str">
        <f t="shared" si="61"/>
        <v/>
      </c>
      <c r="AN141" s="48" t="str">
        <f t="shared" si="62"/>
        <v/>
      </c>
      <c r="AO141" s="49" t="str">
        <f t="shared" si="63"/>
        <v/>
      </c>
      <c r="AP141" s="47" t="str">
        <f t="shared" si="64"/>
        <v/>
      </c>
      <c r="AQ141" s="48" t="str">
        <f t="shared" si="65"/>
        <v/>
      </c>
      <c r="AR141" s="48" t="str">
        <f t="shared" si="66"/>
        <v/>
      </c>
      <c r="AS141" s="49" t="str">
        <f t="shared" si="67"/>
        <v/>
      </c>
      <c r="AT141" s="47" t="str">
        <f t="shared" si="68"/>
        <v/>
      </c>
      <c r="AU141" s="48" t="str">
        <f t="shared" si="69"/>
        <v/>
      </c>
      <c r="AV141" s="48" t="str">
        <f t="shared" si="70"/>
        <v/>
      </c>
      <c r="AW141" s="96" t="str">
        <f t="shared" si="71"/>
        <v/>
      </c>
    </row>
    <row r="142" spans="1:49" ht="14.25" customHeight="1" x14ac:dyDescent="0.25">
      <c r="A142" s="94"/>
      <c r="B142" s="14"/>
      <c r="C142" s="15"/>
      <c r="D142" s="15"/>
      <c r="E142" s="15"/>
      <c r="F142" s="15"/>
      <c r="G142" s="20"/>
      <c r="H142" s="21"/>
      <c r="I142" s="25"/>
      <c r="J142" s="28" t="str">
        <f>IF(ISERROR(VLOOKUP(G142,'points lookup'!$K$2:$L$16,2,FALSE)),"",VLOOKUP(G142,'points lookup'!$K$2:$L$16,2,FALSE))</f>
        <v/>
      </c>
      <c r="K142" s="29" t="str">
        <f>IF(ISERROR(VLOOKUP(H142,'points lookup'!$K$2:$L$16,2,FALSE)),"",VLOOKUP(H142,'points lookup'!$K$2:$L$16,2,FALSE))</f>
        <v/>
      </c>
      <c r="L142" s="29" t="str">
        <f>IF(ISERROR(VLOOKUP(I142,'points lookup'!$K$2:$L$16,2,FALSE)),"",VLOOKUP(I142,'points lookup'!$K$2:$L$16,2,FALSE))</f>
        <v/>
      </c>
      <c r="M142" s="30" t="str">
        <f t="shared" si="53"/>
        <v/>
      </c>
      <c r="N142" s="57" t="str">
        <f>IF(ISERROR(LOOKUP(M142,'points lookup'!$Q$2:$R$4)),"",LOOKUP(M142,'points lookup'!$Q$2:$R$4))</f>
        <v/>
      </c>
      <c r="O142" s="56" t="str">
        <f>IF(ISERROR(LOOKUP(M142,'points lookup'!$C$3:$D$26)),"",LOOKUP(M142,'points lookup'!$C$3:$D$26))</f>
        <v/>
      </c>
      <c r="P142" s="12" t="str">
        <f>IF(ISERROR(VLOOKUP($O142,'points lookup'!$D$3:$H$22,3,FALSE)),"",VLOOKUP($O142,'points lookup'!$D$3:$H$22,3,FALSE))</f>
        <v/>
      </c>
      <c r="Q142" s="13" t="str">
        <f>IF(ISERROR(VLOOKUP($O142,'points lookup'!$D$3:$H$22,4,FALSE)),"",VLOOKUP($O142,'points lookup'!$D$3:$H$22,4,FALSE))</f>
        <v/>
      </c>
      <c r="R142" s="122" t="str">
        <f>IF(ISERROR(VLOOKUP($O142,'points lookup'!$D$3:$H$22,5,FALSE)),"",VLOOKUP($O142,'points lookup'!$D$3:$H$22,5,FALSE))</f>
        <v/>
      </c>
      <c r="S142" s="62"/>
      <c r="T142" s="63"/>
      <c r="U142" s="64"/>
      <c r="V142" s="1" t="str">
        <f>IF(ISERROR(IF(ISNUMBER(S142),S142,VLOOKUP(S142,'points lookup'!$O$2:$P$12,2,FALSE))),"",IF(ISNUMBER(S142),S142,VLOOKUP(S142,'points lookup'!$O$2:$P$12,2,FALSE)))</f>
        <v/>
      </c>
      <c r="W142" s="7" t="str">
        <f>IF(ISERROR(IF(ISNUMBER(T142),T142,VLOOKUP(T142,'points lookup'!$O$2:$P$12,2,FALSE))),"",IF(ISNUMBER(T142),T142,VLOOKUP(T142,'points lookup'!$O$2:$P$12,2,FALSE)))</f>
        <v/>
      </c>
      <c r="X142" s="2" t="str">
        <f>IF(ISERROR(IF(ISNUMBER(U142),U142,VLOOKUP(U142,'points lookup'!$O$2:$P$12,2,FALSE))),"",IF(ISNUMBER(U142),U142,VLOOKUP(U142,'points lookup'!$O$2:$P$12,2,FALSE)))</f>
        <v/>
      </c>
      <c r="Y142" s="1" t="str">
        <f t="shared" si="54"/>
        <v/>
      </c>
      <c r="Z142" s="7" t="str">
        <f t="shared" si="49"/>
        <v/>
      </c>
      <c r="AA142" s="2" t="str">
        <f t="shared" si="50"/>
        <v/>
      </c>
      <c r="AB142" s="79" t="str">
        <f>IF(ISERROR(VLOOKUP($O142,'points lookup'!$T$3:$X$26,3,FALSE)),"",VLOOKUP($O142,'points lookup'!$T$3:$X$26,3,FALSE))</f>
        <v/>
      </c>
      <c r="AC142" s="79" t="str">
        <f>IF(ISERROR(VLOOKUP($O142,'points lookup'!$T$3:$X$26,4,FALSE)),"",VLOOKUP($O142,'points lookup'!$T$3:$X$26,4,FALSE))</f>
        <v/>
      </c>
      <c r="AD142" s="79" t="str">
        <f>IF(ISERROR(VLOOKUP($O142,'points lookup'!$T$3:$X$26,5,FALSE)),"",VLOOKUP($O142,'points lookup'!$T$3:$X$26,5,FALSE))</f>
        <v/>
      </c>
      <c r="AE142" s="82" t="str">
        <f t="shared" si="55"/>
        <v/>
      </c>
      <c r="AF142" s="79" t="str">
        <f t="shared" si="51"/>
        <v/>
      </c>
      <c r="AG142" s="83" t="str">
        <f t="shared" si="52"/>
        <v/>
      </c>
      <c r="AH142" s="132" t="str">
        <f t="shared" si="56"/>
        <v/>
      </c>
      <c r="AI142" s="48" t="str">
        <f t="shared" si="57"/>
        <v/>
      </c>
      <c r="AJ142" s="48" t="str">
        <f t="shared" si="58"/>
        <v/>
      </c>
      <c r="AK142" s="49" t="str">
        <f t="shared" si="59"/>
        <v/>
      </c>
      <c r="AL142" s="47" t="str">
        <f t="shared" si="60"/>
        <v/>
      </c>
      <c r="AM142" s="48" t="str">
        <f t="shared" si="61"/>
        <v/>
      </c>
      <c r="AN142" s="48" t="str">
        <f t="shared" si="62"/>
        <v/>
      </c>
      <c r="AO142" s="49" t="str">
        <f t="shared" si="63"/>
        <v/>
      </c>
      <c r="AP142" s="47" t="str">
        <f t="shared" si="64"/>
        <v/>
      </c>
      <c r="AQ142" s="48" t="str">
        <f t="shared" si="65"/>
        <v/>
      </c>
      <c r="AR142" s="48" t="str">
        <f t="shared" si="66"/>
        <v/>
      </c>
      <c r="AS142" s="49" t="str">
        <f t="shared" si="67"/>
        <v/>
      </c>
      <c r="AT142" s="47" t="str">
        <f t="shared" si="68"/>
        <v/>
      </c>
      <c r="AU142" s="48" t="str">
        <f t="shared" si="69"/>
        <v/>
      </c>
      <c r="AV142" s="48" t="str">
        <f t="shared" si="70"/>
        <v/>
      </c>
      <c r="AW142" s="96" t="str">
        <f t="shared" si="71"/>
        <v/>
      </c>
    </row>
    <row r="143" spans="1:49" ht="14.25" customHeight="1" x14ac:dyDescent="0.25">
      <c r="A143" s="94"/>
      <c r="B143" s="14"/>
      <c r="C143" s="15"/>
      <c r="D143" s="15"/>
      <c r="E143" s="15"/>
      <c r="F143" s="15"/>
      <c r="G143" s="20"/>
      <c r="H143" s="21"/>
      <c r="I143" s="25"/>
      <c r="J143" s="28" t="str">
        <f>IF(ISERROR(VLOOKUP(G143,'points lookup'!$K$2:$L$16,2,FALSE)),"",VLOOKUP(G143,'points lookup'!$K$2:$L$16,2,FALSE))</f>
        <v/>
      </c>
      <c r="K143" s="29" t="str">
        <f>IF(ISERROR(VLOOKUP(H143,'points lookup'!$K$2:$L$16,2,FALSE)),"",VLOOKUP(H143,'points lookup'!$K$2:$L$16,2,FALSE))</f>
        <v/>
      </c>
      <c r="L143" s="29" t="str">
        <f>IF(ISERROR(VLOOKUP(I143,'points lookup'!$K$2:$L$16,2,FALSE)),"",VLOOKUP(I143,'points lookup'!$K$2:$L$16,2,FALSE))</f>
        <v/>
      </c>
      <c r="M143" s="30" t="str">
        <f t="shared" si="53"/>
        <v/>
      </c>
      <c r="N143" s="57" t="str">
        <f>IF(ISERROR(LOOKUP(M143,'points lookup'!$Q$2:$R$4)),"",LOOKUP(M143,'points lookup'!$Q$2:$R$4))</f>
        <v/>
      </c>
      <c r="O143" s="56" t="str">
        <f>IF(ISERROR(LOOKUP(M143,'points lookup'!$C$3:$D$26)),"",LOOKUP(M143,'points lookup'!$C$3:$D$26))</f>
        <v/>
      </c>
      <c r="P143" s="12" t="str">
        <f>IF(ISERROR(VLOOKUP($O143,'points lookup'!$D$3:$H$22,3,FALSE)),"",VLOOKUP($O143,'points lookup'!$D$3:$H$22,3,FALSE))</f>
        <v/>
      </c>
      <c r="Q143" s="13" t="str">
        <f>IF(ISERROR(VLOOKUP($O143,'points lookup'!$D$3:$H$22,4,FALSE)),"",VLOOKUP($O143,'points lookup'!$D$3:$H$22,4,FALSE))</f>
        <v/>
      </c>
      <c r="R143" s="122" t="str">
        <f>IF(ISERROR(VLOOKUP($O143,'points lookup'!$D$3:$H$22,5,FALSE)),"",VLOOKUP($O143,'points lookup'!$D$3:$H$22,5,FALSE))</f>
        <v/>
      </c>
      <c r="S143" s="62"/>
      <c r="T143" s="63"/>
      <c r="U143" s="64"/>
      <c r="V143" s="1" t="str">
        <f>IF(ISERROR(IF(ISNUMBER(S143),S143,VLOOKUP(S143,'points lookup'!$O$2:$P$12,2,FALSE))),"",IF(ISNUMBER(S143),S143,VLOOKUP(S143,'points lookup'!$O$2:$P$12,2,FALSE)))</f>
        <v/>
      </c>
      <c r="W143" s="7" t="str">
        <f>IF(ISERROR(IF(ISNUMBER(T143),T143,VLOOKUP(T143,'points lookup'!$O$2:$P$12,2,FALSE))),"",IF(ISNUMBER(T143),T143,VLOOKUP(T143,'points lookup'!$O$2:$P$12,2,FALSE)))</f>
        <v/>
      </c>
      <c r="X143" s="2" t="str">
        <f>IF(ISERROR(IF(ISNUMBER(U143),U143,VLOOKUP(U143,'points lookup'!$O$2:$P$12,2,FALSE))),"",IF(ISNUMBER(U143),U143,VLOOKUP(U143,'points lookup'!$O$2:$P$12,2,FALSE)))</f>
        <v/>
      </c>
      <c r="Y143" s="1" t="str">
        <f t="shared" si="54"/>
        <v/>
      </c>
      <c r="Z143" s="7" t="str">
        <f t="shared" si="49"/>
        <v/>
      </c>
      <c r="AA143" s="2" t="str">
        <f t="shared" si="50"/>
        <v/>
      </c>
      <c r="AB143" s="79" t="str">
        <f>IF(ISERROR(VLOOKUP($O143,'points lookup'!$T$3:$X$26,3,FALSE)),"",VLOOKUP($O143,'points lookup'!$T$3:$X$26,3,FALSE))</f>
        <v/>
      </c>
      <c r="AC143" s="79" t="str">
        <f>IF(ISERROR(VLOOKUP($O143,'points lookup'!$T$3:$X$26,4,FALSE)),"",VLOOKUP($O143,'points lookup'!$T$3:$X$26,4,FALSE))</f>
        <v/>
      </c>
      <c r="AD143" s="79" t="str">
        <f>IF(ISERROR(VLOOKUP($O143,'points lookup'!$T$3:$X$26,5,FALSE)),"",VLOOKUP($O143,'points lookup'!$T$3:$X$26,5,FALSE))</f>
        <v/>
      </c>
      <c r="AE143" s="82" t="str">
        <f t="shared" si="55"/>
        <v/>
      </c>
      <c r="AF143" s="79" t="str">
        <f t="shared" si="51"/>
        <v/>
      </c>
      <c r="AG143" s="83" t="str">
        <f t="shared" si="52"/>
        <v/>
      </c>
      <c r="AH143" s="132" t="str">
        <f t="shared" si="56"/>
        <v/>
      </c>
      <c r="AI143" s="48" t="str">
        <f t="shared" si="57"/>
        <v/>
      </c>
      <c r="AJ143" s="48" t="str">
        <f t="shared" si="58"/>
        <v/>
      </c>
      <c r="AK143" s="49" t="str">
        <f t="shared" si="59"/>
        <v/>
      </c>
      <c r="AL143" s="47" t="str">
        <f t="shared" si="60"/>
        <v/>
      </c>
      <c r="AM143" s="48" t="str">
        <f t="shared" si="61"/>
        <v/>
      </c>
      <c r="AN143" s="48" t="str">
        <f t="shared" si="62"/>
        <v/>
      </c>
      <c r="AO143" s="49" t="str">
        <f t="shared" si="63"/>
        <v/>
      </c>
      <c r="AP143" s="47" t="str">
        <f t="shared" si="64"/>
        <v/>
      </c>
      <c r="AQ143" s="48" t="str">
        <f t="shared" si="65"/>
        <v/>
      </c>
      <c r="AR143" s="48" t="str">
        <f t="shared" si="66"/>
        <v/>
      </c>
      <c r="AS143" s="49" t="str">
        <f t="shared" si="67"/>
        <v/>
      </c>
      <c r="AT143" s="47" t="str">
        <f t="shared" si="68"/>
        <v/>
      </c>
      <c r="AU143" s="48" t="str">
        <f t="shared" si="69"/>
        <v/>
      </c>
      <c r="AV143" s="48" t="str">
        <f t="shared" si="70"/>
        <v/>
      </c>
      <c r="AW143" s="96" t="str">
        <f t="shared" si="71"/>
        <v/>
      </c>
    </row>
    <row r="144" spans="1:49" ht="14.25" customHeight="1" x14ac:dyDescent="0.25">
      <c r="A144" s="94"/>
      <c r="B144" s="14"/>
      <c r="C144" s="15"/>
      <c r="D144" s="15"/>
      <c r="E144" s="15"/>
      <c r="F144" s="15"/>
      <c r="G144" s="20"/>
      <c r="H144" s="21"/>
      <c r="I144" s="25"/>
      <c r="J144" s="28" t="str">
        <f>IF(ISERROR(VLOOKUP(G144,'points lookup'!$K$2:$L$16,2,FALSE)),"",VLOOKUP(G144,'points lookup'!$K$2:$L$16,2,FALSE))</f>
        <v/>
      </c>
      <c r="K144" s="29" t="str">
        <f>IF(ISERROR(VLOOKUP(H144,'points lookup'!$K$2:$L$16,2,FALSE)),"",VLOOKUP(H144,'points lookup'!$K$2:$L$16,2,FALSE))</f>
        <v/>
      </c>
      <c r="L144" s="29" t="str">
        <f>IF(ISERROR(VLOOKUP(I144,'points lookup'!$K$2:$L$16,2,FALSE)),"",VLOOKUP(I144,'points lookup'!$K$2:$L$16,2,FALSE))</f>
        <v/>
      </c>
      <c r="M144" s="30" t="str">
        <f t="shared" si="53"/>
        <v/>
      </c>
      <c r="N144" s="57" t="str">
        <f>IF(ISERROR(LOOKUP(M144,'points lookup'!$Q$2:$R$4)),"",LOOKUP(M144,'points lookup'!$Q$2:$R$4))</f>
        <v/>
      </c>
      <c r="O144" s="56" t="str">
        <f>IF(ISERROR(LOOKUP(M144,'points lookup'!$C$3:$D$26)),"",LOOKUP(M144,'points lookup'!$C$3:$D$26))</f>
        <v/>
      </c>
      <c r="P144" s="12" t="str">
        <f>IF(ISERROR(VLOOKUP($O144,'points lookup'!$D$3:$H$22,3,FALSE)),"",VLOOKUP($O144,'points lookup'!$D$3:$H$22,3,FALSE))</f>
        <v/>
      </c>
      <c r="Q144" s="13" t="str">
        <f>IF(ISERROR(VLOOKUP($O144,'points lookup'!$D$3:$H$22,4,FALSE)),"",VLOOKUP($O144,'points lookup'!$D$3:$H$22,4,FALSE))</f>
        <v/>
      </c>
      <c r="R144" s="122" t="str">
        <f>IF(ISERROR(VLOOKUP($O144,'points lookup'!$D$3:$H$22,5,FALSE)),"",VLOOKUP($O144,'points lookup'!$D$3:$H$22,5,FALSE))</f>
        <v/>
      </c>
      <c r="S144" s="62"/>
      <c r="T144" s="63"/>
      <c r="U144" s="64"/>
      <c r="V144" s="1" t="str">
        <f>IF(ISERROR(IF(ISNUMBER(S144),S144,VLOOKUP(S144,'points lookup'!$O$2:$P$12,2,FALSE))),"",IF(ISNUMBER(S144),S144,VLOOKUP(S144,'points lookup'!$O$2:$P$12,2,FALSE)))</f>
        <v/>
      </c>
      <c r="W144" s="7" t="str">
        <f>IF(ISERROR(IF(ISNUMBER(T144),T144,VLOOKUP(T144,'points lookup'!$O$2:$P$12,2,FALSE))),"",IF(ISNUMBER(T144),T144,VLOOKUP(T144,'points lookup'!$O$2:$P$12,2,FALSE)))</f>
        <v/>
      </c>
      <c r="X144" s="2" t="str">
        <f>IF(ISERROR(IF(ISNUMBER(U144),U144,VLOOKUP(U144,'points lookup'!$O$2:$P$12,2,FALSE))),"",IF(ISNUMBER(U144),U144,VLOOKUP(U144,'points lookup'!$O$2:$P$12,2,FALSE)))</f>
        <v/>
      </c>
      <c r="Y144" s="1" t="str">
        <f t="shared" si="54"/>
        <v/>
      </c>
      <c r="Z144" s="7" t="str">
        <f t="shared" si="49"/>
        <v/>
      </c>
      <c r="AA144" s="2" t="str">
        <f t="shared" si="50"/>
        <v/>
      </c>
      <c r="AB144" s="79" t="str">
        <f>IF(ISERROR(VLOOKUP($O144,'points lookup'!$T$3:$X$26,3,FALSE)),"",VLOOKUP($O144,'points lookup'!$T$3:$X$26,3,FALSE))</f>
        <v/>
      </c>
      <c r="AC144" s="79" t="str">
        <f>IF(ISERROR(VLOOKUP($O144,'points lookup'!$T$3:$X$26,4,FALSE)),"",VLOOKUP($O144,'points lookup'!$T$3:$X$26,4,FALSE))</f>
        <v/>
      </c>
      <c r="AD144" s="79" t="str">
        <f>IF(ISERROR(VLOOKUP($O144,'points lookup'!$T$3:$X$26,5,FALSE)),"",VLOOKUP($O144,'points lookup'!$T$3:$X$26,5,FALSE))</f>
        <v/>
      </c>
      <c r="AE144" s="82" t="str">
        <f t="shared" si="55"/>
        <v/>
      </c>
      <c r="AF144" s="79" t="str">
        <f t="shared" si="51"/>
        <v/>
      </c>
      <c r="AG144" s="83" t="str">
        <f t="shared" si="52"/>
        <v/>
      </c>
      <c r="AH144" s="132" t="str">
        <f t="shared" si="56"/>
        <v/>
      </c>
      <c r="AI144" s="48" t="str">
        <f t="shared" si="57"/>
        <v/>
      </c>
      <c r="AJ144" s="48" t="str">
        <f t="shared" si="58"/>
        <v/>
      </c>
      <c r="AK144" s="49" t="str">
        <f t="shared" si="59"/>
        <v/>
      </c>
      <c r="AL144" s="47" t="str">
        <f t="shared" si="60"/>
        <v/>
      </c>
      <c r="AM144" s="48" t="str">
        <f t="shared" si="61"/>
        <v/>
      </c>
      <c r="AN144" s="48" t="str">
        <f t="shared" si="62"/>
        <v/>
      </c>
      <c r="AO144" s="49" t="str">
        <f t="shared" si="63"/>
        <v/>
      </c>
      <c r="AP144" s="47" t="str">
        <f t="shared" si="64"/>
        <v/>
      </c>
      <c r="AQ144" s="48" t="str">
        <f t="shared" si="65"/>
        <v/>
      </c>
      <c r="AR144" s="48" t="str">
        <f t="shared" si="66"/>
        <v/>
      </c>
      <c r="AS144" s="49" t="str">
        <f t="shared" si="67"/>
        <v/>
      </c>
      <c r="AT144" s="47" t="str">
        <f t="shared" si="68"/>
        <v/>
      </c>
      <c r="AU144" s="48" t="str">
        <f t="shared" si="69"/>
        <v/>
      </c>
      <c r="AV144" s="48" t="str">
        <f t="shared" si="70"/>
        <v/>
      </c>
      <c r="AW144" s="96" t="str">
        <f t="shared" si="71"/>
        <v/>
      </c>
    </row>
    <row r="145" spans="1:49" ht="14.25" customHeight="1" x14ac:dyDescent="0.25">
      <c r="A145" s="94"/>
      <c r="B145" s="14"/>
      <c r="C145" s="15"/>
      <c r="D145" s="15"/>
      <c r="E145" s="15"/>
      <c r="F145" s="15"/>
      <c r="G145" s="20"/>
      <c r="H145" s="21"/>
      <c r="I145" s="25"/>
      <c r="J145" s="28" t="str">
        <f>IF(ISERROR(VLOOKUP(G145,'points lookup'!$K$2:$L$16,2,FALSE)),"",VLOOKUP(G145,'points lookup'!$K$2:$L$16,2,FALSE))</f>
        <v/>
      </c>
      <c r="K145" s="29" t="str">
        <f>IF(ISERROR(VLOOKUP(H145,'points lookup'!$K$2:$L$16,2,FALSE)),"",VLOOKUP(H145,'points lookup'!$K$2:$L$16,2,FALSE))</f>
        <v/>
      </c>
      <c r="L145" s="29" t="str">
        <f>IF(ISERROR(VLOOKUP(I145,'points lookup'!$K$2:$L$16,2,FALSE)),"",VLOOKUP(I145,'points lookup'!$K$2:$L$16,2,FALSE))</f>
        <v/>
      </c>
      <c r="M145" s="30" t="str">
        <f t="shared" si="53"/>
        <v/>
      </c>
      <c r="N145" s="57" t="str">
        <f>IF(ISERROR(LOOKUP(M145,'points lookup'!$Q$2:$R$4)),"",LOOKUP(M145,'points lookup'!$Q$2:$R$4))</f>
        <v/>
      </c>
      <c r="O145" s="56" t="str">
        <f>IF(ISERROR(LOOKUP(M145,'points lookup'!$C$3:$D$26)),"",LOOKUP(M145,'points lookup'!$C$3:$D$26))</f>
        <v/>
      </c>
      <c r="P145" s="12" t="str">
        <f>IF(ISERROR(VLOOKUP($O145,'points lookup'!$D$3:$H$22,3,FALSE)),"",VLOOKUP($O145,'points lookup'!$D$3:$H$22,3,FALSE))</f>
        <v/>
      </c>
      <c r="Q145" s="13" t="str">
        <f>IF(ISERROR(VLOOKUP($O145,'points lookup'!$D$3:$H$22,4,FALSE)),"",VLOOKUP($O145,'points lookup'!$D$3:$H$22,4,FALSE))</f>
        <v/>
      </c>
      <c r="R145" s="122" t="str">
        <f>IF(ISERROR(VLOOKUP($O145,'points lookup'!$D$3:$H$22,5,FALSE)),"",VLOOKUP($O145,'points lookup'!$D$3:$H$22,5,FALSE))</f>
        <v/>
      </c>
      <c r="S145" s="62"/>
      <c r="T145" s="63"/>
      <c r="U145" s="64"/>
      <c r="V145" s="1" t="str">
        <f>IF(ISERROR(IF(ISNUMBER(S145),S145,VLOOKUP(S145,'points lookup'!$O$2:$P$12,2,FALSE))),"",IF(ISNUMBER(S145),S145,VLOOKUP(S145,'points lookup'!$O$2:$P$12,2,FALSE)))</f>
        <v/>
      </c>
      <c r="W145" s="7" t="str">
        <f>IF(ISERROR(IF(ISNUMBER(T145),T145,VLOOKUP(T145,'points lookup'!$O$2:$P$12,2,FALSE))),"",IF(ISNUMBER(T145),T145,VLOOKUP(T145,'points lookup'!$O$2:$P$12,2,FALSE)))</f>
        <v/>
      </c>
      <c r="X145" s="2" t="str">
        <f>IF(ISERROR(IF(ISNUMBER(U145),U145,VLOOKUP(U145,'points lookup'!$O$2:$P$12,2,FALSE))),"",IF(ISNUMBER(U145),U145,VLOOKUP(U145,'points lookup'!$O$2:$P$12,2,FALSE)))</f>
        <v/>
      </c>
      <c r="Y145" s="1" t="str">
        <f t="shared" si="54"/>
        <v/>
      </c>
      <c r="Z145" s="7" t="str">
        <f t="shared" si="49"/>
        <v/>
      </c>
      <c r="AA145" s="2" t="str">
        <f t="shared" si="50"/>
        <v/>
      </c>
      <c r="AB145" s="79" t="str">
        <f>IF(ISERROR(VLOOKUP($O145,'points lookup'!$T$3:$X$26,3,FALSE)),"",VLOOKUP($O145,'points lookup'!$T$3:$X$26,3,FALSE))</f>
        <v/>
      </c>
      <c r="AC145" s="79" t="str">
        <f>IF(ISERROR(VLOOKUP($O145,'points lookup'!$T$3:$X$26,4,FALSE)),"",VLOOKUP($O145,'points lookup'!$T$3:$X$26,4,FALSE))</f>
        <v/>
      </c>
      <c r="AD145" s="79" t="str">
        <f>IF(ISERROR(VLOOKUP($O145,'points lookup'!$T$3:$X$26,5,FALSE)),"",VLOOKUP($O145,'points lookup'!$T$3:$X$26,5,FALSE))</f>
        <v/>
      </c>
      <c r="AE145" s="82" t="str">
        <f t="shared" si="55"/>
        <v/>
      </c>
      <c r="AF145" s="79" t="str">
        <f t="shared" si="51"/>
        <v/>
      </c>
      <c r="AG145" s="83" t="str">
        <f t="shared" si="52"/>
        <v/>
      </c>
      <c r="AH145" s="132" t="str">
        <f t="shared" si="56"/>
        <v/>
      </c>
      <c r="AI145" s="48" t="str">
        <f t="shared" si="57"/>
        <v/>
      </c>
      <c r="AJ145" s="48" t="str">
        <f t="shared" si="58"/>
        <v/>
      </c>
      <c r="AK145" s="49" t="str">
        <f t="shared" si="59"/>
        <v/>
      </c>
      <c r="AL145" s="47" t="str">
        <f t="shared" si="60"/>
        <v/>
      </c>
      <c r="AM145" s="48" t="str">
        <f t="shared" si="61"/>
        <v/>
      </c>
      <c r="AN145" s="48" t="str">
        <f t="shared" si="62"/>
        <v/>
      </c>
      <c r="AO145" s="49" t="str">
        <f t="shared" si="63"/>
        <v/>
      </c>
      <c r="AP145" s="47" t="str">
        <f t="shared" si="64"/>
        <v/>
      </c>
      <c r="AQ145" s="48" t="str">
        <f t="shared" si="65"/>
        <v/>
      </c>
      <c r="AR145" s="48" t="str">
        <f t="shared" si="66"/>
        <v/>
      </c>
      <c r="AS145" s="49" t="str">
        <f t="shared" si="67"/>
        <v/>
      </c>
      <c r="AT145" s="47" t="str">
        <f t="shared" si="68"/>
        <v/>
      </c>
      <c r="AU145" s="48" t="str">
        <f t="shared" si="69"/>
        <v/>
      </c>
      <c r="AV145" s="48" t="str">
        <f t="shared" si="70"/>
        <v/>
      </c>
      <c r="AW145" s="96" t="str">
        <f t="shared" si="71"/>
        <v/>
      </c>
    </row>
    <row r="146" spans="1:49" ht="14.25" customHeight="1" x14ac:dyDescent="0.25">
      <c r="A146" s="94"/>
      <c r="B146" s="14"/>
      <c r="C146" s="15"/>
      <c r="D146" s="15"/>
      <c r="E146" s="15"/>
      <c r="F146" s="15"/>
      <c r="G146" s="20"/>
      <c r="H146" s="21"/>
      <c r="I146" s="25"/>
      <c r="J146" s="28" t="str">
        <f>IF(ISERROR(VLOOKUP(G146,'points lookup'!$K$2:$L$16,2,FALSE)),"",VLOOKUP(G146,'points lookup'!$K$2:$L$16,2,FALSE))</f>
        <v/>
      </c>
      <c r="K146" s="29" t="str">
        <f>IF(ISERROR(VLOOKUP(H146,'points lookup'!$K$2:$L$16,2,FALSE)),"",VLOOKUP(H146,'points lookup'!$K$2:$L$16,2,FALSE))</f>
        <v/>
      </c>
      <c r="L146" s="29" t="str">
        <f>IF(ISERROR(VLOOKUP(I146,'points lookup'!$K$2:$L$16,2,FALSE)),"",VLOOKUP(I146,'points lookup'!$K$2:$L$16,2,FALSE))</f>
        <v/>
      </c>
      <c r="M146" s="30" t="str">
        <f t="shared" si="53"/>
        <v/>
      </c>
      <c r="N146" s="57" t="str">
        <f>IF(ISERROR(LOOKUP(M146,'points lookup'!$Q$2:$R$4)),"",LOOKUP(M146,'points lookup'!$Q$2:$R$4))</f>
        <v/>
      </c>
      <c r="O146" s="56" t="str">
        <f>IF(ISERROR(LOOKUP(M146,'points lookup'!$C$3:$D$26)),"",LOOKUP(M146,'points lookup'!$C$3:$D$26))</f>
        <v/>
      </c>
      <c r="P146" s="12" t="str">
        <f>IF(ISERROR(VLOOKUP($O146,'points lookup'!$D$3:$H$22,3,FALSE)),"",VLOOKUP($O146,'points lookup'!$D$3:$H$22,3,FALSE))</f>
        <v/>
      </c>
      <c r="Q146" s="13" t="str">
        <f>IF(ISERROR(VLOOKUP($O146,'points lookup'!$D$3:$H$22,4,FALSE)),"",VLOOKUP($O146,'points lookup'!$D$3:$H$22,4,FALSE))</f>
        <v/>
      </c>
      <c r="R146" s="122" t="str">
        <f>IF(ISERROR(VLOOKUP($O146,'points lookup'!$D$3:$H$22,5,FALSE)),"",VLOOKUP($O146,'points lookup'!$D$3:$H$22,5,FALSE))</f>
        <v/>
      </c>
      <c r="S146" s="62"/>
      <c r="T146" s="63"/>
      <c r="U146" s="64"/>
      <c r="V146" s="1" t="str">
        <f>IF(ISERROR(IF(ISNUMBER(S146),S146,VLOOKUP(S146,'points lookup'!$O$2:$P$12,2,FALSE))),"",IF(ISNUMBER(S146),S146,VLOOKUP(S146,'points lookup'!$O$2:$P$12,2,FALSE)))</f>
        <v/>
      </c>
      <c r="W146" s="7" t="str">
        <f>IF(ISERROR(IF(ISNUMBER(T146),T146,VLOOKUP(T146,'points lookup'!$O$2:$P$12,2,FALSE))),"",IF(ISNUMBER(T146),T146,VLOOKUP(T146,'points lookup'!$O$2:$P$12,2,FALSE)))</f>
        <v/>
      </c>
      <c r="X146" s="2" t="str">
        <f>IF(ISERROR(IF(ISNUMBER(U146),U146,VLOOKUP(U146,'points lookup'!$O$2:$P$12,2,FALSE))),"",IF(ISNUMBER(U146),U146,VLOOKUP(U146,'points lookup'!$O$2:$P$12,2,FALSE)))</f>
        <v/>
      </c>
      <c r="Y146" s="1" t="str">
        <f t="shared" si="54"/>
        <v/>
      </c>
      <c r="Z146" s="7" t="str">
        <f t="shared" si="49"/>
        <v/>
      </c>
      <c r="AA146" s="2" t="str">
        <f t="shared" si="50"/>
        <v/>
      </c>
      <c r="AB146" s="79" t="str">
        <f>IF(ISERROR(VLOOKUP($O146,'points lookup'!$T$3:$X$26,3,FALSE)),"",VLOOKUP($O146,'points lookup'!$T$3:$X$26,3,FALSE))</f>
        <v/>
      </c>
      <c r="AC146" s="79" t="str">
        <f>IF(ISERROR(VLOOKUP($O146,'points lookup'!$T$3:$X$26,4,FALSE)),"",VLOOKUP($O146,'points lookup'!$T$3:$X$26,4,FALSE))</f>
        <v/>
      </c>
      <c r="AD146" s="79" t="str">
        <f>IF(ISERROR(VLOOKUP($O146,'points lookup'!$T$3:$X$26,5,FALSE)),"",VLOOKUP($O146,'points lookup'!$T$3:$X$26,5,FALSE))</f>
        <v/>
      </c>
      <c r="AE146" s="82" t="str">
        <f t="shared" si="55"/>
        <v/>
      </c>
      <c r="AF146" s="79" t="str">
        <f t="shared" si="51"/>
        <v/>
      </c>
      <c r="AG146" s="83" t="str">
        <f t="shared" si="52"/>
        <v/>
      </c>
      <c r="AH146" s="132" t="str">
        <f t="shared" si="56"/>
        <v/>
      </c>
      <c r="AI146" s="48" t="str">
        <f t="shared" si="57"/>
        <v/>
      </c>
      <c r="AJ146" s="48" t="str">
        <f t="shared" si="58"/>
        <v/>
      </c>
      <c r="AK146" s="49" t="str">
        <f t="shared" si="59"/>
        <v/>
      </c>
      <c r="AL146" s="47" t="str">
        <f t="shared" si="60"/>
        <v/>
      </c>
      <c r="AM146" s="48" t="str">
        <f t="shared" si="61"/>
        <v/>
      </c>
      <c r="AN146" s="48" t="str">
        <f t="shared" si="62"/>
        <v/>
      </c>
      <c r="AO146" s="49" t="str">
        <f t="shared" si="63"/>
        <v/>
      </c>
      <c r="AP146" s="47" t="str">
        <f t="shared" si="64"/>
        <v/>
      </c>
      <c r="AQ146" s="48" t="str">
        <f t="shared" si="65"/>
        <v/>
      </c>
      <c r="AR146" s="48" t="str">
        <f t="shared" si="66"/>
        <v/>
      </c>
      <c r="AS146" s="49" t="str">
        <f t="shared" si="67"/>
        <v/>
      </c>
      <c r="AT146" s="47" t="str">
        <f t="shared" si="68"/>
        <v/>
      </c>
      <c r="AU146" s="48" t="str">
        <f t="shared" si="69"/>
        <v/>
      </c>
      <c r="AV146" s="48" t="str">
        <f t="shared" si="70"/>
        <v/>
      </c>
      <c r="AW146" s="96" t="str">
        <f t="shared" si="71"/>
        <v/>
      </c>
    </row>
    <row r="147" spans="1:49" ht="14.25" customHeight="1" x14ac:dyDescent="0.25">
      <c r="A147" s="94"/>
      <c r="B147" s="14"/>
      <c r="C147" s="15"/>
      <c r="D147" s="15"/>
      <c r="E147" s="15"/>
      <c r="F147" s="15"/>
      <c r="G147" s="20"/>
      <c r="H147" s="21"/>
      <c r="I147" s="25"/>
      <c r="J147" s="28" t="str">
        <f>IF(ISERROR(VLOOKUP(G147,'points lookup'!$K$2:$L$16,2,FALSE)),"",VLOOKUP(G147,'points lookup'!$K$2:$L$16,2,FALSE))</f>
        <v/>
      </c>
      <c r="K147" s="29" t="str">
        <f>IF(ISERROR(VLOOKUP(H147,'points lookup'!$K$2:$L$16,2,FALSE)),"",VLOOKUP(H147,'points lookup'!$K$2:$L$16,2,FALSE))</f>
        <v/>
      </c>
      <c r="L147" s="29" t="str">
        <f>IF(ISERROR(VLOOKUP(I147,'points lookup'!$K$2:$L$16,2,FALSE)),"",VLOOKUP(I147,'points lookup'!$K$2:$L$16,2,FALSE))</f>
        <v/>
      </c>
      <c r="M147" s="30" t="str">
        <f t="shared" si="53"/>
        <v/>
      </c>
      <c r="N147" s="57" t="str">
        <f>IF(ISERROR(LOOKUP(M147,'points lookup'!$Q$2:$R$4)),"",LOOKUP(M147,'points lookup'!$Q$2:$R$4))</f>
        <v/>
      </c>
      <c r="O147" s="56" t="str">
        <f>IF(ISERROR(LOOKUP(M147,'points lookup'!$C$3:$D$26)),"",LOOKUP(M147,'points lookup'!$C$3:$D$26))</f>
        <v/>
      </c>
      <c r="P147" s="12" t="str">
        <f>IF(ISERROR(VLOOKUP($O147,'points lookup'!$D$3:$H$22,3,FALSE)),"",VLOOKUP($O147,'points lookup'!$D$3:$H$22,3,FALSE))</f>
        <v/>
      </c>
      <c r="Q147" s="13" t="str">
        <f>IF(ISERROR(VLOOKUP($O147,'points lookup'!$D$3:$H$22,4,FALSE)),"",VLOOKUP($O147,'points lookup'!$D$3:$H$22,4,FALSE))</f>
        <v/>
      </c>
      <c r="R147" s="122" t="str">
        <f>IF(ISERROR(VLOOKUP($O147,'points lookup'!$D$3:$H$22,5,FALSE)),"",VLOOKUP($O147,'points lookup'!$D$3:$H$22,5,FALSE))</f>
        <v/>
      </c>
      <c r="S147" s="62"/>
      <c r="T147" s="63"/>
      <c r="U147" s="64"/>
      <c r="V147" s="1" t="str">
        <f>IF(ISERROR(IF(ISNUMBER(S147),S147,VLOOKUP(S147,'points lookup'!$O$2:$P$12,2,FALSE))),"",IF(ISNUMBER(S147),S147,VLOOKUP(S147,'points lookup'!$O$2:$P$12,2,FALSE)))</f>
        <v/>
      </c>
      <c r="W147" s="7" t="str">
        <f>IF(ISERROR(IF(ISNUMBER(T147),T147,VLOOKUP(T147,'points lookup'!$O$2:$P$12,2,FALSE))),"",IF(ISNUMBER(T147),T147,VLOOKUP(T147,'points lookup'!$O$2:$P$12,2,FALSE)))</f>
        <v/>
      </c>
      <c r="X147" s="2" t="str">
        <f>IF(ISERROR(IF(ISNUMBER(U147),U147,VLOOKUP(U147,'points lookup'!$O$2:$P$12,2,FALSE))),"",IF(ISNUMBER(U147),U147,VLOOKUP(U147,'points lookup'!$O$2:$P$12,2,FALSE)))</f>
        <v/>
      </c>
      <c r="Y147" s="1" t="str">
        <f t="shared" si="54"/>
        <v/>
      </c>
      <c r="Z147" s="7" t="str">
        <f t="shared" si="49"/>
        <v/>
      </c>
      <c r="AA147" s="2" t="str">
        <f t="shared" si="50"/>
        <v/>
      </c>
      <c r="AB147" s="79" t="str">
        <f>IF(ISERROR(VLOOKUP($O147,'points lookup'!$T$3:$X$26,3,FALSE)),"",VLOOKUP($O147,'points lookup'!$T$3:$X$26,3,FALSE))</f>
        <v/>
      </c>
      <c r="AC147" s="79" t="str">
        <f>IF(ISERROR(VLOOKUP($O147,'points lookup'!$T$3:$X$26,4,FALSE)),"",VLOOKUP($O147,'points lookup'!$T$3:$X$26,4,FALSE))</f>
        <v/>
      </c>
      <c r="AD147" s="79" t="str">
        <f>IF(ISERROR(VLOOKUP($O147,'points lookup'!$T$3:$X$26,5,FALSE)),"",VLOOKUP($O147,'points lookup'!$T$3:$X$26,5,FALSE))</f>
        <v/>
      </c>
      <c r="AE147" s="82" t="str">
        <f t="shared" si="55"/>
        <v/>
      </c>
      <c r="AF147" s="79" t="str">
        <f t="shared" si="51"/>
        <v/>
      </c>
      <c r="AG147" s="83" t="str">
        <f t="shared" si="52"/>
        <v/>
      </c>
      <c r="AH147" s="132" t="str">
        <f t="shared" si="56"/>
        <v/>
      </c>
      <c r="AI147" s="48" t="str">
        <f t="shared" si="57"/>
        <v/>
      </c>
      <c r="AJ147" s="48" t="str">
        <f t="shared" si="58"/>
        <v/>
      </c>
      <c r="AK147" s="49" t="str">
        <f t="shared" si="59"/>
        <v/>
      </c>
      <c r="AL147" s="47" t="str">
        <f t="shared" si="60"/>
        <v/>
      </c>
      <c r="AM147" s="48" t="str">
        <f t="shared" si="61"/>
        <v/>
      </c>
      <c r="AN147" s="48" t="str">
        <f t="shared" si="62"/>
        <v/>
      </c>
      <c r="AO147" s="49" t="str">
        <f t="shared" si="63"/>
        <v/>
      </c>
      <c r="AP147" s="47" t="str">
        <f t="shared" si="64"/>
        <v/>
      </c>
      <c r="AQ147" s="48" t="str">
        <f t="shared" si="65"/>
        <v/>
      </c>
      <c r="AR147" s="48" t="str">
        <f t="shared" si="66"/>
        <v/>
      </c>
      <c r="AS147" s="49" t="str">
        <f t="shared" si="67"/>
        <v/>
      </c>
      <c r="AT147" s="47" t="str">
        <f t="shared" si="68"/>
        <v/>
      </c>
      <c r="AU147" s="48" t="str">
        <f t="shared" si="69"/>
        <v/>
      </c>
      <c r="AV147" s="48" t="str">
        <f t="shared" si="70"/>
        <v/>
      </c>
      <c r="AW147" s="96" t="str">
        <f t="shared" si="71"/>
        <v/>
      </c>
    </row>
    <row r="148" spans="1:49" ht="14.25" customHeight="1" x14ac:dyDescent="0.25">
      <c r="A148" s="94"/>
      <c r="B148" s="14"/>
      <c r="C148" s="15"/>
      <c r="D148" s="15"/>
      <c r="E148" s="15"/>
      <c r="F148" s="15"/>
      <c r="G148" s="20"/>
      <c r="H148" s="21"/>
      <c r="I148" s="25"/>
      <c r="J148" s="28" t="str">
        <f>IF(ISERROR(VLOOKUP(G148,'points lookup'!$K$2:$L$16,2,FALSE)),"",VLOOKUP(G148,'points lookup'!$K$2:$L$16,2,FALSE))</f>
        <v/>
      </c>
      <c r="K148" s="29" t="str">
        <f>IF(ISERROR(VLOOKUP(H148,'points lookup'!$K$2:$L$16,2,FALSE)),"",VLOOKUP(H148,'points lookup'!$K$2:$L$16,2,FALSE))</f>
        <v/>
      </c>
      <c r="L148" s="29" t="str">
        <f>IF(ISERROR(VLOOKUP(I148,'points lookup'!$K$2:$L$16,2,FALSE)),"",VLOOKUP(I148,'points lookup'!$K$2:$L$16,2,FALSE))</f>
        <v/>
      </c>
      <c r="M148" s="30" t="str">
        <f t="shared" si="53"/>
        <v/>
      </c>
      <c r="N148" s="57" t="str">
        <f>IF(ISERROR(LOOKUP(M148,'points lookup'!$Q$2:$R$4)),"",LOOKUP(M148,'points lookup'!$Q$2:$R$4))</f>
        <v/>
      </c>
      <c r="O148" s="56" t="str">
        <f>IF(ISERROR(LOOKUP(M148,'points lookup'!$C$3:$D$26)),"",LOOKUP(M148,'points lookup'!$C$3:$D$26))</f>
        <v/>
      </c>
      <c r="P148" s="12" t="str">
        <f>IF(ISERROR(VLOOKUP($O148,'points lookup'!$D$3:$H$22,3,FALSE)),"",VLOOKUP($O148,'points lookup'!$D$3:$H$22,3,FALSE))</f>
        <v/>
      </c>
      <c r="Q148" s="13" t="str">
        <f>IF(ISERROR(VLOOKUP($O148,'points lookup'!$D$3:$H$22,4,FALSE)),"",VLOOKUP($O148,'points lookup'!$D$3:$H$22,4,FALSE))</f>
        <v/>
      </c>
      <c r="R148" s="122" t="str">
        <f>IF(ISERROR(VLOOKUP($O148,'points lookup'!$D$3:$H$22,5,FALSE)),"",VLOOKUP($O148,'points lookup'!$D$3:$H$22,5,FALSE))</f>
        <v/>
      </c>
      <c r="S148" s="62"/>
      <c r="T148" s="63"/>
      <c r="U148" s="64"/>
      <c r="V148" s="1" t="str">
        <f>IF(ISERROR(IF(ISNUMBER(S148),S148,VLOOKUP(S148,'points lookup'!$O$2:$P$12,2,FALSE))),"",IF(ISNUMBER(S148),S148,VLOOKUP(S148,'points lookup'!$O$2:$P$12,2,FALSE)))</f>
        <v/>
      </c>
      <c r="W148" s="7" t="str">
        <f>IF(ISERROR(IF(ISNUMBER(T148),T148,VLOOKUP(T148,'points lookup'!$O$2:$P$12,2,FALSE))),"",IF(ISNUMBER(T148),T148,VLOOKUP(T148,'points lookup'!$O$2:$P$12,2,FALSE)))</f>
        <v/>
      </c>
      <c r="X148" s="2" t="str">
        <f>IF(ISERROR(IF(ISNUMBER(U148),U148,VLOOKUP(U148,'points lookup'!$O$2:$P$12,2,FALSE))),"",IF(ISNUMBER(U148),U148,VLOOKUP(U148,'points lookup'!$O$2:$P$12,2,FALSE)))</f>
        <v/>
      </c>
      <c r="Y148" s="1" t="str">
        <f t="shared" si="54"/>
        <v/>
      </c>
      <c r="Z148" s="7" t="str">
        <f t="shared" si="49"/>
        <v/>
      </c>
      <c r="AA148" s="2" t="str">
        <f t="shared" si="50"/>
        <v/>
      </c>
      <c r="AB148" s="79" t="str">
        <f>IF(ISERROR(VLOOKUP($O148,'points lookup'!$T$3:$X$26,3,FALSE)),"",VLOOKUP($O148,'points lookup'!$T$3:$X$26,3,FALSE))</f>
        <v/>
      </c>
      <c r="AC148" s="79" t="str">
        <f>IF(ISERROR(VLOOKUP($O148,'points lookup'!$T$3:$X$26,4,FALSE)),"",VLOOKUP($O148,'points lookup'!$T$3:$X$26,4,FALSE))</f>
        <v/>
      </c>
      <c r="AD148" s="79" t="str">
        <f>IF(ISERROR(VLOOKUP($O148,'points lookup'!$T$3:$X$26,5,FALSE)),"",VLOOKUP($O148,'points lookup'!$T$3:$X$26,5,FALSE))</f>
        <v/>
      </c>
      <c r="AE148" s="82" t="str">
        <f t="shared" si="55"/>
        <v/>
      </c>
      <c r="AF148" s="79" t="str">
        <f t="shared" si="51"/>
        <v/>
      </c>
      <c r="AG148" s="83" t="str">
        <f t="shared" si="52"/>
        <v/>
      </c>
      <c r="AH148" s="132" t="str">
        <f t="shared" si="56"/>
        <v/>
      </c>
      <c r="AI148" s="48" t="str">
        <f t="shared" si="57"/>
        <v/>
      </c>
      <c r="AJ148" s="48" t="str">
        <f t="shared" si="58"/>
        <v/>
      </c>
      <c r="AK148" s="49" t="str">
        <f t="shared" si="59"/>
        <v/>
      </c>
      <c r="AL148" s="47" t="str">
        <f t="shared" si="60"/>
        <v/>
      </c>
      <c r="AM148" s="48" t="str">
        <f t="shared" si="61"/>
        <v/>
      </c>
      <c r="AN148" s="48" t="str">
        <f t="shared" si="62"/>
        <v/>
      </c>
      <c r="AO148" s="49" t="str">
        <f t="shared" si="63"/>
        <v/>
      </c>
      <c r="AP148" s="47" t="str">
        <f t="shared" si="64"/>
        <v/>
      </c>
      <c r="AQ148" s="48" t="str">
        <f t="shared" si="65"/>
        <v/>
      </c>
      <c r="AR148" s="48" t="str">
        <f t="shared" si="66"/>
        <v/>
      </c>
      <c r="AS148" s="49" t="str">
        <f t="shared" si="67"/>
        <v/>
      </c>
      <c r="AT148" s="47" t="str">
        <f t="shared" si="68"/>
        <v/>
      </c>
      <c r="AU148" s="48" t="str">
        <f t="shared" si="69"/>
        <v/>
      </c>
      <c r="AV148" s="48" t="str">
        <f t="shared" si="70"/>
        <v/>
      </c>
      <c r="AW148" s="96" t="str">
        <f t="shared" si="71"/>
        <v/>
      </c>
    </row>
    <row r="149" spans="1:49" ht="14.25" customHeight="1" x14ac:dyDescent="0.25">
      <c r="A149" s="94"/>
      <c r="B149" s="14"/>
      <c r="C149" s="15"/>
      <c r="D149" s="15"/>
      <c r="E149" s="15"/>
      <c r="F149" s="15"/>
      <c r="G149" s="20"/>
      <c r="H149" s="21"/>
      <c r="I149" s="25"/>
      <c r="J149" s="28" t="str">
        <f>IF(ISERROR(VLOOKUP(G149,'points lookup'!$K$2:$L$16,2,FALSE)),"",VLOOKUP(G149,'points lookup'!$K$2:$L$16,2,FALSE))</f>
        <v/>
      </c>
      <c r="K149" s="29" t="str">
        <f>IF(ISERROR(VLOOKUP(H149,'points lookup'!$K$2:$L$16,2,FALSE)),"",VLOOKUP(H149,'points lookup'!$K$2:$L$16,2,FALSE))</f>
        <v/>
      </c>
      <c r="L149" s="29" t="str">
        <f>IF(ISERROR(VLOOKUP(I149,'points lookup'!$K$2:$L$16,2,FALSE)),"",VLOOKUP(I149,'points lookup'!$K$2:$L$16,2,FALSE))</f>
        <v/>
      </c>
      <c r="M149" s="30" t="str">
        <f t="shared" si="53"/>
        <v/>
      </c>
      <c r="N149" s="57" t="str">
        <f>IF(ISERROR(LOOKUP(M149,'points lookup'!$Q$2:$R$4)),"",LOOKUP(M149,'points lookup'!$Q$2:$R$4))</f>
        <v/>
      </c>
      <c r="O149" s="56" t="str">
        <f>IF(ISERROR(LOOKUP(M149,'points lookup'!$C$3:$D$26)),"",LOOKUP(M149,'points lookup'!$C$3:$D$26))</f>
        <v/>
      </c>
      <c r="P149" s="12" t="str">
        <f>IF(ISERROR(VLOOKUP($O149,'points lookup'!$D$3:$H$22,3,FALSE)),"",VLOOKUP($O149,'points lookup'!$D$3:$H$22,3,FALSE))</f>
        <v/>
      </c>
      <c r="Q149" s="13" t="str">
        <f>IF(ISERROR(VLOOKUP($O149,'points lookup'!$D$3:$H$22,4,FALSE)),"",VLOOKUP($O149,'points lookup'!$D$3:$H$22,4,FALSE))</f>
        <v/>
      </c>
      <c r="R149" s="122" t="str">
        <f>IF(ISERROR(VLOOKUP($O149,'points lookup'!$D$3:$H$22,5,FALSE)),"",VLOOKUP($O149,'points lookup'!$D$3:$H$22,5,FALSE))</f>
        <v/>
      </c>
      <c r="S149" s="62"/>
      <c r="T149" s="63"/>
      <c r="U149" s="64"/>
      <c r="V149" s="1" t="str">
        <f>IF(ISERROR(IF(ISNUMBER(S149),S149,VLOOKUP(S149,'points lookup'!$O$2:$P$12,2,FALSE))),"",IF(ISNUMBER(S149),S149,VLOOKUP(S149,'points lookup'!$O$2:$P$12,2,FALSE)))</f>
        <v/>
      </c>
      <c r="W149" s="7" t="str">
        <f>IF(ISERROR(IF(ISNUMBER(T149),T149,VLOOKUP(T149,'points lookup'!$O$2:$P$12,2,FALSE))),"",IF(ISNUMBER(T149),T149,VLOOKUP(T149,'points lookup'!$O$2:$P$12,2,FALSE)))</f>
        <v/>
      </c>
      <c r="X149" s="2" t="str">
        <f>IF(ISERROR(IF(ISNUMBER(U149),U149,VLOOKUP(U149,'points lookup'!$O$2:$P$12,2,FALSE))),"",IF(ISNUMBER(U149),U149,VLOOKUP(U149,'points lookup'!$O$2:$P$12,2,FALSE)))</f>
        <v/>
      </c>
      <c r="Y149" s="1" t="str">
        <f t="shared" si="54"/>
        <v/>
      </c>
      <c r="Z149" s="7" t="str">
        <f t="shared" si="49"/>
        <v/>
      </c>
      <c r="AA149" s="2" t="str">
        <f t="shared" si="50"/>
        <v/>
      </c>
      <c r="AB149" s="79" t="str">
        <f>IF(ISERROR(VLOOKUP($O149,'points lookup'!$T$3:$X$26,3,FALSE)),"",VLOOKUP($O149,'points lookup'!$T$3:$X$26,3,FALSE))</f>
        <v/>
      </c>
      <c r="AC149" s="79" t="str">
        <f>IF(ISERROR(VLOOKUP($O149,'points lookup'!$T$3:$X$26,4,FALSE)),"",VLOOKUP($O149,'points lookup'!$T$3:$X$26,4,FALSE))</f>
        <v/>
      </c>
      <c r="AD149" s="79" t="str">
        <f>IF(ISERROR(VLOOKUP($O149,'points lookup'!$T$3:$X$26,5,FALSE)),"",VLOOKUP($O149,'points lookup'!$T$3:$X$26,5,FALSE))</f>
        <v/>
      </c>
      <c r="AE149" s="82" t="str">
        <f t="shared" si="55"/>
        <v/>
      </c>
      <c r="AF149" s="79" t="str">
        <f t="shared" si="51"/>
        <v/>
      </c>
      <c r="AG149" s="83" t="str">
        <f t="shared" si="52"/>
        <v/>
      </c>
      <c r="AH149" s="132" t="str">
        <f t="shared" si="56"/>
        <v/>
      </c>
      <c r="AI149" s="48" t="str">
        <f t="shared" si="57"/>
        <v/>
      </c>
      <c r="AJ149" s="48" t="str">
        <f t="shared" si="58"/>
        <v/>
      </c>
      <c r="AK149" s="49" t="str">
        <f t="shared" si="59"/>
        <v/>
      </c>
      <c r="AL149" s="47" t="str">
        <f t="shared" si="60"/>
        <v/>
      </c>
      <c r="AM149" s="48" t="str">
        <f t="shared" si="61"/>
        <v/>
      </c>
      <c r="AN149" s="48" t="str">
        <f t="shared" si="62"/>
        <v/>
      </c>
      <c r="AO149" s="49" t="str">
        <f t="shared" si="63"/>
        <v/>
      </c>
      <c r="AP149" s="47" t="str">
        <f t="shared" si="64"/>
        <v/>
      </c>
      <c r="AQ149" s="48" t="str">
        <f t="shared" si="65"/>
        <v/>
      </c>
      <c r="AR149" s="48" t="str">
        <f t="shared" si="66"/>
        <v/>
      </c>
      <c r="AS149" s="49" t="str">
        <f t="shared" si="67"/>
        <v/>
      </c>
      <c r="AT149" s="47" t="str">
        <f t="shared" si="68"/>
        <v/>
      </c>
      <c r="AU149" s="48" t="str">
        <f t="shared" si="69"/>
        <v/>
      </c>
      <c r="AV149" s="48" t="str">
        <f t="shared" si="70"/>
        <v/>
      </c>
      <c r="AW149" s="96" t="str">
        <f t="shared" si="71"/>
        <v/>
      </c>
    </row>
    <row r="150" spans="1:49" ht="14.25" customHeight="1" x14ac:dyDescent="0.25">
      <c r="A150" s="97"/>
      <c r="B150" s="98"/>
      <c r="C150" s="99"/>
      <c r="D150" s="99"/>
      <c r="E150" s="99"/>
      <c r="F150" s="99"/>
      <c r="G150" s="100"/>
      <c r="H150" s="101"/>
      <c r="I150" s="102"/>
      <c r="J150" s="103" t="str">
        <f>IF(ISERROR(VLOOKUP(G150,'points lookup'!$K$2:$L$16,2,FALSE)),"",VLOOKUP(G150,'points lookup'!$K$2:$L$16,2,FALSE))</f>
        <v/>
      </c>
      <c r="K150" s="104" t="str">
        <f>IF(ISERROR(VLOOKUP(H150,'points lookup'!$K$2:$L$16,2,FALSE)),"",VLOOKUP(H150,'points lookup'!$K$2:$L$16,2,FALSE))</f>
        <v/>
      </c>
      <c r="L150" s="104" t="str">
        <f>IF(ISERROR(VLOOKUP(I150,'points lookup'!$K$2:$L$16,2,FALSE)),"",VLOOKUP(I150,'points lookup'!$K$2:$L$16,2,FALSE))</f>
        <v/>
      </c>
      <c r="M150" s="105" t="str">
        <f t="shared" si="53"/>
        <v/>
      </c>
      <c r="N150" s="106" t="str">
        <f>IF(ISERROR(LOOKUP(M150,'points lookup'!$Q$2:$R$4)),"",LOOKUP(M150,'points lookup'!$Q$2:$R$4))</f>
        <v/>
      </c>
      <c r="O150" s="107" t="str">
        <f>IF(ISERROR(LOOKUP(M150,'points lookup'!$C$3:$D$26)),"",LOOKUP(M150,'points lookup'!$C$3:$D$26))</f>
        <v/>
      </c>
      <c r="P150" s="108" t="str">
        <f>IF(ISERROR(VLOOKUP($O150,'points lookup'!$D$3:$H$22,3,FALSE)),"",VLOOKUP($O150,'points lookup'!$D$3:$H$22,3,FALSE))</f>
        <v/>
      </c>
      <c r="Q150" s="109" t="str">
        <f>IF(ISERROR(VLOOKUP($O150,'points lookup'!$D$3:$H$22,4,FALSE)),"",VLOOKUP($O150,'points lookup'!$D$3:$H$22,4,FALSE))</f>
        <v/>
      </c>
      <c r="R150" s="145" t="str">
        <f>IF(ISERROR(VLOOKUP($O150,'points lookup'!$D$3:$H$22,5,FALSE)),"",VLOOKUP($O150,'points lookup'!$D$3:$H$22,5,FALSE))</f>
        <v/>
      </c>
      <c r="S150" s="110"/>
      <c r="T150" s="111"/>
      <c r="U150" s="112"/>
      <c r="V150" s="114" t="str">
        <f>IF(ISERROR(IF(ISNUMBER(S150),S150,VLOOKUP(S150,'points lookup'!$O$2:$P$12,2,FALSE))),"",IF(ISNUMBER(S150),S150,VLOOKUP(S150,'points lookup'!$O$2:$P$12,2,FALSE)))</f>
        <v/>
      </c>
      <c r="W150" s="113" t="str">
        <f>IF(ISERROR(IF(ISNUMBER(T150),T150,VLOOKUP(T150,'points lookup'!$O$2:$P$12,2,FALSE))),"",IF(ISNUMBER(T150),T150,VLOOKUP(T150,'points lookup'!$O$2:$P$12,2,FALSE)))</f>
        <v/>
      </c>
      <c r="X150" s="115" t="str">
        <f>IF(ISERROR(IF(ISNUMBER(U150),U150,VLOOKUP(U150,'points lookup'!$O$2:$P$12,2,FALSE))),"",IF(ISNUMBER(U150),U150,VLOOKUP(U150,'points lookup'!$O$2:$P$12,2,FALSE)))</f>
        <v/>
      </c>
      <c r="Y150" s="114" t="str">
        <f t="shared" si="54"/>
        <v/>
      </c>
      <c r="Z150" s="113" t="str">
        <f t="shared" si="49"/>
        <v/>
      </c>
      <c r="AA150" s="115" t="str">
        <f t="shared" si="50"/>
        <v/>
      </c>
      <c r="AB150" s="117" t="str">
        <f>IF(ISERROR(VLOOKUP($O150,'points lookup'!$T$3:$X$26,3,FALSE)),"",VLOOKUP($O150,'points lookup'!$T$3:$X$26,3,FALSE))</f>
        <v/>
      </c>
      <c r="AC150" s="117" t="str">
        <f>IF(ISERROR(VLOOKUP($O150,'points lookup'!$T$3:$X$26,4,FALSE)),"",VLOOKUP($O150,'points lookup'!$T$3:$X$26,4,FALSE))</f>
        <v/>
      </c>
      <c r="AD150" s="117" t="str">
        <f>IF(ISERROR(VLOOKUP($O150,'points lookup'!$T$3:$X$26,5,FALSE)),"",VLOOKUP($O150,'points lookup'!$T$3:$X$26,5,FALSE))</f>
        <v/>
      </c>
      <c r="AE150" s="116" t="str">
        <f t="shared" si="55"/>
        <v/>
      </c>
      <c r="AF150" s="117" t="str">
        <f t="shared" si="51"/>
        <v/>
      </c>
      <c r="AG150" s="118" t="str">
        <f t="shared" si="52"/>
        <v/>
      </c>
      <c r="AH150" s="146" t="str">
        <f t="shared" si="56"/>
        <v/>
      </c>
      <c r="AI150" s="120" t="str">
        <f t="shared" si="57"/>
        <v/>
      </c>
      <c r="AJ150" s="120" t="str">
        <f t="shared" si="58"/>
        <v/>
      </c>
      <c r="AK150" s="147" t="str">
        <f t="shared" si="59"/>
        <v/>
      </c>
      <c r="AL150" s="119" t="str">
        <f t="shared" si="60"/>
        <v/>
      </c>
      <c r="AM150" s="120" t="str">
        <f t="shared" si="61"/>
        <v/>
      </c>
      <c r="AN150" s="120" t="str">
        <f t="shared" si="62"/>
        <v/>
      </c>
      <c r="AO150" s="147" t="str">
        <f t="shared" si="63"/>
        <v/>
      </c>
      <c r="AP150" s="119" t="str">
        <f t="shared" si="64"/>
        <v/>
      </c>
      <c r="AQ150" s="120" t="str">
        <f t="shared" si="65"/>
        <v/>
      </c>
      <c r="AR150" s="120" t="str">
        <f t="shared" si="66"/>
        <v/>
      </c>
      <c r="AS150" s="147" t="str">
        <f t="shared" si="67"/>
        <v/>
      </c>
      <c r="AT150" s="119" t="str">
        <f t="shared" si="68"/>
        <v/>
      </c>
      <c r="AU150" s="120" t="str">
        <f t="shared" si="69"/>
        <v/>
      </c>
      <c r="AV150" s="120" t="str">
        <f t="shared" si="70"/>
        <v/>
      </c>
      <c r="AW150" s="121" t="str">
        <f t="shared" si="71"/>
        <v/>
      </c>
    </row>
    <row r="151" spans="1:49" ht="14.25" customHeight="1" x14ac:dyDescent="0.3">
      <c r="Q151" s="16"/>
      <c r="Y151" s="77" t="e">
        <f>AVERAGE(Y5:Y150)</f>
        <v>#DIV/0!</v>
      </c>
      <c r="Z151" s="77" t="e">
        <f>AVERAGE(Z5:Z150)</f>
        <v>#DIV/0!</v>
      </c>
      <c r="AA151" s="77" t="e">
        <f>AVERAGE(AA5:AA150)</f>
        <v>#DIV/0!</v>
      </c>
      <c r="AB151" s="77"/>
      <c r="AC151" s="77"/>
      <c r="AD151" s="77"/>
      <c r="AE151" s="77"/>
      <c r="AF151" s="77"/>
      <c r="AG151" s="77"/>
      <c r="AQ151" s="23"/>
    </row>
    <row r="152" spans="1:49" ht="14.25" customHeight="1" x14ac:dyDescent="0.3">
      <c r="AO152" s="18"/>
      <c r="AQ152" s="19"/>
      <c r="AR152" s="19"/>
    </row>
    <row r="153" spans="1:49" ht="14.25" customHeight="1" x14ac:dyDescent="0.3">
      <c r="AK153" s="23"/>
      <c r="AO153" s="18"/>
      <c r="AQ153" s="19"/>
      <c r="AR153" s="19"/>
    </row>
    <row r="154" spans="1:49" ht="14.25" customHeight="1" x14ac:dyDescent="0.25">
      <c r="C154" t="s">
        <v>65</v>
      </c>
      <c r="D154" t="s">
        <v>66</v>
      </c>
      <c r="E154" t="s">
        <v>67</v>
      </c>
      <c r="F154" t="s">
        <v>66</v>
      </c>
      <c r="G154" s="23"/>
      <c r="N154" s="18"/>
      <c r="O154"/>
      <c r="AK154" s="23"/>
      <c r="AO154" s="18"/>
      <c r="AQ154" s="19"/>
      <c r="AR154" s="19"/>
    </row>
    <row r="155" spans="1:49" ht="14.25" customHeight="1" x14ac:dyDescent="0.25">
      <c r="C155" t="s">
        <v>68</v>
      </c>
      <c r="D155" t="s">
        <v>67</v>
      </c>
      <c r="E155" t="s">
        <v>69</v>
      </c>
      <c r="F155" t="s">
        <v>67</v>
      </c>
      <c r="G155" s="23"/>
      <c r="K155" s="60"/>
      <c r="N155" s="18"/>
      <c r="O155"/>
      <c r="AK155" s="23"/>
      <c r="AO155" s="18"/>
      <c r="AQ155" s="19"/>
      <c r="AR155" s="19"/>
    </row>
    <row r="156" spans="1:49" ht="14.25" customHeight="1" x14ac:dyDescent="0.25">
      <c r="E156" t="s">
        <v>132</v>
      </c>
      <c r="G156" s="23"/>
      <c r="K156" s="60" t="s">
        <v>70</v>
      </c>
      <c r="M156" t="s">
        <v>70</v>
      </c>
      <c r="N156" s="18"/>
      <c r="O156" t="s">
        <v>70</v>
      </c>
      <c r="AK156" s="23"/>
      <c r="AO156" s="18"/>
      <c r="AQ156" s="19"/>
      <c r="AR156" s="19"/>
    </row>
    <row r="157" spans="1:49" ht="14.25" customHeight="1" x14ac:dyDescent="0.25">
      <c r="G157" s="23"/>
      <c r="K157" s="18" t="s">
        <v>140</v>
      </c>
      <c r="M157" t="s">
        <v>71</v>
      </c>
      <c r="N157" s="18"/>
      <c r="O157" t="s">
        <v>71</v>
      </c>
      <c r="AK157" s="23"/>
      <c r="AO157" s="18"/>
      <c r="AQ157" s="19"/>
      <c r="AR157" s="19"/>
    </row>
    <row r="158" spans="1:49" ht="14.25" customHeight="1" x14ac:dyDescent="0.25">
      <c r="G158" s="23"/>
      <c r="K158" s="60" t="s">
        <v>71</v>
      </c>
      <c r="M158" t="s">
        <v>72</v>
      </c>
      <c r="O158" t="s">
        <v>72</v>
      </c>
      <c r="AK158" s="23"/>
      <c r="AO158" s="18"/>
      <c r="AQ158" s="19"/>
      <c r="AR158" s="19"/>
    </row>
    <row r="159" spans="1:49" ht="14.25" customHeight="1" x14ac:dyDescent="0.25">
      <c r="G159" s="23"/>
      <c r="K159" s="60" t="s">
        <v>72</v>
      </c>
      <c r="M159" s="52" t="s">
        <v>73</v>
      </c>
      <c r="O159" t="s">
        <v>73</v>
      </c>
      <c r="AK159" s="23"/>
      <c r="AQ159" s="19"/>
      <c r="AR159" s="19"/>
    </row>
    <row r="160" spans="1:49" ht="14.25" customHeight="1" x14ac:dyDescent="0.25">
      <c r="G160" s="23"/>
      <c r="K160" s="60" t="s">
        <v>73</v>
      </c>
      <c r="M160" s="18" t="s">
        <v>74</v>
      </c>
      <c r="O160" s="52" t="s">
        <v>74</v>
      </c>
      <c r="AQ160" s="19"/>
      <c r="AR160" s="19"/>
    </row>
    <row r="161" spans="11:44" ht="14.25" customHeight="1" x14ac:dyDescent="0.25">
      <c r="K161" s="60" t="s">
        <v>74</v>
      </c>
      <c r="M161" s="18" t="s">
        <v>75</v>
      </c>
      <c r="O161" s="18" t="s">
        <v>75</v>
      </c>
      <c r="AQ161" s="19"/>
      <c r="AR161" s="19"/>
    </row>
    <row r="162" spans="11:44" ht="14.25" customHeight="1" x14ac:dyDescent="0.25">
      <c r="K162" s="149" t="s">
        <v>62</v>
      </c>
      <c r="M162" s="18" t="s">
        <v>76</v>
      </c>
      <c r="O162" s="18" t="s">
        <v>76</v>
      </c>
      <c r="AQ162" s="19"/>
      <c r="AR162" s="19"/>
    </row>
    <row r="163" spans="11:44" ht="14.25" customHeight="1" x14ac:dyDescent="0.25">
      <c r="K163" s="149" t="s">
        <v>63</v>
      </c>
      <c r="M163" s="18" t="s">
        <v>67</v>
      </c>
      <c r="O163" s="18" t="s">
        <v>62</v>
      </c>
      <c r="AQ163" s="19"/>
      <c r="AR163" s="19"/>
    </row>
    <row r="164" spans="11:44" ht="14.25" customHeight="1" x14ac:dyDescent="0.25">
      <c r="K164" s="149" t="s">
        <v>64</v>
      </c>
      <c r="M164">
        <v>80</v>
      </c>
      <c r="O164" s="18" t="s">
        <v>63</v>
      </c>
      <c r="AQ164" s="19"/>
      <c r="AR164" s="19"/>
    </row>
    <row r="165" spans="11:44" ht="14.25" customHeight="1" x14ac:dyDescent="0.25">
      <c r="K165" s="60"/>
      <c r="M165">
        <v>81</v>
      </c>
      <c r="O165" s="18" t="s">
        <v>64</v>
      </c>
      <c r="AQ165" s="19"/>
      <c r="AR165" s="19"/>
    </row>
    <row r="166" spans="11:44" ht="14.25" customHeight="1" x14ac:dyDescent="0.3">
      <c r="K166" s="60"/>
      <c r="M166">
        <v>82</v>
      </c>
      <c r="AQ166" s="19"/>
      <c r="AR166" s="19"/>
    </row>
    <row r="167" spans="11:44" ht="14.25" customHeight="1" x14ac:dyDescent="0.3">
      <c r="K167" s="149"/>
      <c r="M167">
        <v>83</v>
      </c>
      <c r="AQ167" s="19"/>
      <c r="AR167" s="19"/>
    </row>
    <row r="168" spans="11:44" ht="14.25" customHeight="1" x14ac:dyDescent="0.3">
      <c r="K168" s="149"/>
      <c r="M168">
        <v>84</v>
      </c>
      <c r="AQ168" s="19"/>
      <c r="AR168" s="19"/>
    </row>
    <row r="169" spans="11:44" ht="14.25" customHeight="1" x14ac:dyDescent="0.3">
      <c r="K169" s="149"/>
      <c r="M169">
        <v>85</v>
      </c>
      <c r="AQ169" s="19"/>
      <c r="AR169" s="19"/>
    </row>
    <row r="170" spans="11:44" ht="14.25" customHeight="1" x14ac:dyDescent="0.3">
      <c r="M170">
        <v>86</v>
      </c>
      <c r="AQ170" s="19"/>
      <c r="AR170" s="19"/>
    </row>
    <row r="171" spans="11:44" ht="14.25" customHeight="1" x14ac:dyDescent="0.3">
      <c r="M171">
        <v>87</v>
      </c>
      <c r="AQ171" s="19"/>
      <c r="AR171" s="19"/>
    </row>
    <row r="172" spans="11:44" ht="14.25" customHeight="1" x14ac:dyDescent="0.3">
      <c r="M172">
        <v>88</v>
      </c>
      <c r="AQ172" s="19"/>
      <c r="AR172" s="19"/>
    </row>
    <row r="173" spans="11:44" ht="14.25" customHeight="1" x14ac:dyDescent="0.3">
      <c r="M173">
        <v>89</v>
      </c>
      <c r="AQ173" s="19"/>
      <c r="AR173" s="19"/>
    </row>
    <row r="174" spans="11:44" ht="14.25" customHeight="1" x14ac:dyDescent="0.3">
      <c r="M174">
        <v>90</v>
      </c>
      <c r="AQ174" s="19"/>
      <c r="AR174" s="19"/>
    </row>
    <row r="175" spans="11:44" ht="14.25" customHeight="1" x14ac:dyDescent="0.3">
      <c r="M175">
        <v>91</v>
      </c>
      <c r="AQ175" s="19"/>
      <c r="AR175" s="19"/>
    </row>
    <row r="176" spans="11:44" ht="14.25" customHeight="1" x14ac:dyDescent="0.3">
      <c r="M176">
        <v>92</v>
      </c>
      <c r="AQ176" s="19"/>
      <c r="AR176" s="19"/>
    </row>
    <row r="177" spans="13:44" ht="14.25" customHeight="1" x14ac:dyDescent="0.3">
      <c r="M177">
        <v>93</v>
      </c>
      <c r="AQ177" s="19"/>
      <c r="AR177" s="19"/>
    </row>
    <row r="178" spans="13:44" ht="14.25" customHeight="1" x14ac:dyDescent="0.3">
      <c r="M178">
        <v>94</v>
      </c>
      <c r="AQ178" s="19"/>
      <c r="AR178" s="19"/>
    </row>
    <row r="179" spans="13:44" ht="14.25" customHeight="1" x14ac:dyDescent="0.3">
      <c r="M179">
        <v>95</v>
      </c>
      <c r="AQ179" s="19"/>
      <c r="AR179" s="19"/>
    </row>
    <row r="180" spans="13:44" ht="14.25" customHeight="1" x14ac:dyDescent="0.3">
      <c r="M180">
        <v>96</v>
      </c>
      <c r="AQ180" s="19"/>
      <c r="AR180" s="19"/>
    </row>
    <row r="181" spans="13:44" ht="14.25" customHeight="1" x14ac:dyDescent="0.3">
      <c r="M181">
        <v>97</v>
      </c>
      <c r="AQ181" s="19"/>
      <c r="AR181" s="19"/>
    </row>
    <row r="182" spans="13:44" ht="14.25" customHeight="1" x14ac:dyDescent="0.3">
      <c r="M182">
        <v>98</v>
      </c>
      <c r="AQ182" s="19"/>
      <c r="AR182" s="19"/>
    </row>
    <row r="183" spans="13:44" ht="14.25" customHeight="1" x14ac:dyDescent="0.3">
      <c r="M183">
        <v>99</v>
      </c>
      <c r="AQ183" s="19"/>
      <c r="AR183" s="19"/>
    </row>
    <row r="184" spans="13:44" ht="14.25" customHeight="1" x14ac:dyDescent="0.3">
      <c r="M184">
        <v>100</v>
      </c>
      <c r="AQ184" s="19"/>
      <c r="AR184" s="19"/>
    </row>
    <row r="185" spans="13:44" ht="14.25" customHeight="1" x14ac:dyDescent="0.3">
      <c r="M185">
        <v>101</v>
      </c>
      <c r="AQ185" s="19"/>
      <c r="AR185" s="19"/>
    </row>
    <row r="186" spans="13:44" ht="14.25" customHeight="1" x14ac:dyDescent="0.3">
      <c r="M186">
        <v>102</v>
      </c>
      <c r="AQ186" s="19"/>
      <c r="AR186" s="19"/>
    </row>
    <row r="187" spans="13:44" ht="14.25" customHeight="1" x14ac:dyDescent="0.3">
      <c r="M187">
        <v>103</v>
      </c>
      <c r="AQ187" s="19"/>
      <c r="AR187" s="19"/>
    </row>
    <row r="188" spans="13:44" ht="14.25" customHeight="1" x14ac:dyDescent="0.3">
      <c r="M188">
        <v>104</v>
      </c>
      <c r="AQ188" s="19"/>
      <c r="AR188" s="19"/>
    </row>
    <row r="189" spans="13:44" ht="14.25" customHeight="1" x14ac:dyDescent="0.3">
      <c r="M189">
        <v>105</v>
      </c>
      <c r="AQ189" s="19"/>
      <c r="AR189" s="19"/>
    </row>
    <row r="190" spans="13:44" ht="14.25" customHeight="1" x14ac:dyDescent="0.3">
      <c r="M190">
        <v>106</v>
      </c>
      <c r="AQ190" s="19"/>
      <c r="AR190" s="19"/>
    </row>
    <row r="191" spans="13:44" ht="14.25" customHeight="1" x14ac:dyDescent="0.3">
      <c r="M191">
        <v>107</v>
      </c>
      <c r="AQ191" s="18"/>
      <c r="AR191" s="19"/>
    </row>
    <row r="192" spans="13:44" ht="14.25" customHeight="1" x14ac:dyDescent="0.3">
      <c r="M192">
        <v>108</v>
      </c>
      <c r="AQ192" s="18"/>
      <c r="AR192" s="19"/>
    </row>
    <row r="193" spans="13:44" ht="14.25" customHeight="1" x14ac:dyDescent="0.3">
      <c r="M193">
        <v>109</v>
      </c>
      <c r="AQ193" s="18"/>
      <c r="AR193" s="19"/>
    </row>
    <row r="194" spans="13:44" ht="14.25" customHeight="1" x14ac:dyDescent="0.3">
      <c r="M194">
        <v>110</v>
      </c>
      <c r="AQ194" s="18"/>
      <c r="AR194" s="19"/>
    </row>
    <row r="195" spans="13:44" ht="14.25" customHeight="1" x14ac:dyDescent="0.3">
      <c r="M195">
        <v>111</v>
      </c>
      <c r="AQ195" s="18"/>
      <c r="AR195" s="19"/>
    </row>
    <row r="196" spans="13:44" ht="14.25" customHeight="1" x14ac:dyDescent="0.3">
      <c r="M196">
        <v>112</v>
      </c>
      <c r="AQ196" s="18"/>
      <c r="AR196" s="19"/>
    </row>
    <row r="197" spans="13:44" ht="14.25" customHeight="1" x14ac:dyDescent="0.3">
      <c r="M197">
        <v>113</v>
      </c>
      <c r="AQ197" s="18"/>
      <c r="AR197" s="19"/>
    </row>
    <row r="198" spans="13:44" ht="14.25" customHeight="1" x14ac:dyDescent="0.3">
      <c r="M198">
        <v>114</v>
      </c>
      <c r="AR198" s="19"/>
    </row>
    <row r="199" spans="13:44" ht="14.25" customHeight="1" x14ac:dyDescent="0.3">
      <c r="M199">
        <v>115</v>
      </c>
      <c r="AR199" s="19"/>
    </row>
    <row r="200" spans="13:44" ht="14.25" customHeight="1" x14ac:dyDescent="0.3">
      <c r="M200">
        <v>116</v>
      </c>
      <c r="AR200" s="19"/>
    </row>
    <row r="201" spans="13:44" ht="14.25" customHeight="1" x14ac:dyDescent="0.3">
      <c r="M201">
        <v>117</v>
      </c>
      <c r="AR201" s="19"/>
    </row>
    <row r="202" spans="13:44" ht="14.25" customHeight="1" x14ac:dyDescent="0.3">
      <c r="M202">
        <v>118</v>
      </c>
      <c r="AR202" s="19"/>
    </row>
    <row r="203" spans="13:44" ht="14.25" customHeight="1" x14ac:dyDescent="0.3">
      <c r="M203">
        <v>119</v>
      </c>
      <c r="AR203" s="19"/>
    </row>
    <row r="204" spans="13:44" ht="14.25" customHeight="1" x14ac:dyDescent="0.3">
      <c r="M204">
        <v>120</v>
      </c>
      <c r="AR204" s="19"/>
    </row>
    <row r="205" spans="13:44" ht="14.25" customHeight="1" x14ac:dyDescent="0.3">
      <c r="AR205" s="19"/>
    </row>
    <row r="206" spans="13:44" ht="14.25" customHeight="1" x14ac:dyDescent="0.3">
      <c r="AR206" s="19"/>
    </row>
    <row r="207" spans="13:44" ht="14.25" customHeight="1" x14ac:dyDescent="0.3">
      <c r="AR207" s="19"/>
    </row>
    <row r="208" spans="13:44" ht="14.25" customHeight="1" x14ac:dyDescent="0.3">
      <c r="AR208" s="19"/>
    </row>
    <row r="209" spans="44:44" ht="14.25" customHeight="1" x14ac:dyDescent="0.3">
      <c r="AR209" s="19"/>
    </row>
    <row r="210" spans="44:44" ht="14.25" customHeight="1" x14ac:dyDescent="0.3">
      <c r="AR210" s="19"/>
    </row>
    <row r="211" spans="44:44" ht="14.25" customHeight="1" x14ac:dyDescent="0.3">
      <c r="AR211" s="19"/>
    </row>
    <row r="212" spans="44:44" ht="14.25" customHeight="1" x14ac:dyDescent="0.3">
      <c r="AR212" s="19"/>
    </row>
    <row r="213" spans="44:44" ht="14.25" customHeight="1" x14ac:dyDescent="0.3">
      <c r="AR213" s="19"/>
    </row>
    <row r="214" spans="44:44" ht="14.25" customHeight="1" x14ac:dyDescent="0.3">
      <c r="AR214" s="19"/>
    </row>
    <row r="215" spans="44:44" ht="14.25" customHeight="1" x14ac:dyDescent="0.3">
      <c r="AR215" s="19"/>
    </row>
    <row r="216" spans="44:44" ht="14.25" customHeight="1" x14ac:dyDescent="0.3">
      <c r="AR216" s="19"/>
    </row>
    <row r="217" spans="44:44" ht="14.25" customHeight="1" x14ac:dyDescent="0.3">
      <c r="AR217" s="19"/>
    </row>
    <row r="218" spans="44:44" ht="14.25" customHeight="1" x14ac:dyDescent="0.3">
      <c r="AR218" s="19"/>
    </row>
    <row r="219" spans="44:44" ht="14.25" customHeight="1" x14ac:dyDescent="0.3">
      <c r="AR219" s="19"/>
    </row>
    <row r="220" spans="44:44" ht="14.25" customHeight="1" x14ac:dyDescent="0.3">
      <c r="AR220" s="19"/>
    </row>
    <row r="221" spans="44:44" ht="14.25" customHeight="1" x14ac:dyDescent="0.3">
      <c r="AR221" s="19"/>
    </row>
    <row r="222" spans="44:44" ht="14.25" customHeight="1" x14ac:dyDescent="0.3">
      <c r="AR222" s="19"/>
    </row>
    <row r="223" spans="44:44" ht="14.25" customHeight="1" x14ac:dyDescent="0.3">
      <c r="AR223" s="19"/>
    </row>
    <row r="224" spans="44:44" ht="14.25" customHeight="1" x14ac:dyDescent="0.3">
      <c r="AR224" s="19"/>
    </row>
    <row r="225" spans="44:44" ht="14.25" customHeight="1" x14ac:dyDescent="0.3">
      <c r="AR225" s="19"/>
    </row>
    <row r="226" spans="44:44" ht="14.25" customHeight="1" x14ac:dyDescent="0.3">
      <c r="AR226" s="19"/>
    </row>
    <row r="227" spans="44:44" ht="14.25" customHeight="1" x14ac:dyDescent="0.3">
      <c r="AR227" s="19"/>
    </row>
    <row r="228" spans="44:44" ht="14.25" customHeight="1" x14ac:dyDescent="0.3">
      <c r="AR228" s="19"/>
    </row>
    <row r="229" spans="44:44" ht="14.25" customHeight="1" x14ac:dyDescent="0.3">
      <c r="AR229" s="19"/>
    </row>
    <row r="230" spans="44:44" ht="14.25" customHeight="1" x14ac:dyDescent="0.3">
      <c r="AR230" s="19"/>
    </row>
    <row r="231" spans="44:44" ht="14.25" customHeight="1" x14ac:dyDescent="0.3">
      <c r="AR231" s="19"/>
    </row>
    <row r="232" spans="44:44" ht="14.25" customHeight="1" x14ac:dyDescent="0.3">
      <c r="AR232" s="19"/>
    </row>
    <row r="233" spans="44:44" ht="14.25" customHeight="1" x14ac:dyDescent="0.3">
      <c r="AR233" s="19"/>
    </row>
    <row r="234" spans="44:44" ht="14.25" customHeight="1" x14ac:dyDescent="0.3">
      <c r="AR234" s="19"/>
    </row>
    <row r="235" spans="44:44" ht="14.25" customHeight="1" x14ac:dyDescent="0.3">
      <c r="AR235" s="19"/>
    </row>
    <row r="236" spans="44:44" ht="14.25" customHeight="1" x14ac:dyDescent="0.3">
      <c r="AR236" s="19"/>
    </row>
    <row r="237" spans="44:44" ht="14.25" customHeight="1" x14ac:dyDescent="0.3">
      <c r="AR237" s="19"/>
    </row>
    <row r="241" spans="44:44" ht="14.25" customHeight="1" x14ac:dyDescent="0.3">
      <c r="AR241" s="18"/>
    </row>
    <row r="242" spans="44:44" ht="14.25" customHeight="1" x14ac:dyDescent="0.3">
      <c r="AR242" s="18"/>
    </row>
    <row r="243" spans="44:44" ht="14.25" customHeight="1" x14ac:dyDescent="0.3">
      <c r="AR243" s="18"/>
    </row>
    <row r="244" spans="44:44" ht="14.25" customHeight="1" x14ac:dyDescent="0.3">
      <c r="AR244" s="18"/>
    </row>
  </sheetData>
  <sheetProtection algorithmName="SHA-512" hashValue="41RER6d0B79WSf4Qvhfyo0GCHk8VcLmAQtcH47Az/7H2hu+r1WJjLr/j1mTa44ua/orSQHqEFF2Bv+vv062p0w==" saltValue="tyfCpuahqzTQ/IUFoV3OEw==" spinCount="100000" sheet="1" selectLockedCells="1"/>
  <sortState xmlns:xlrd2="http://schemas.microsoft.com/office/spreadsheetml/2017/richdata2" ref="B4:I11">
    <sortCondition ref="B4:B11"/>
  </sortState>
  <mergeCells count="16">
    <mergeCell ref="N2:O3"/>
    <mergeCell ref="P2:R3"/>
    <mergeCell ref="S2:U3"/>
    <mergeCell ref="A1:B2"/>
    <mergeCell ref="G2:I2"/>
    <mergeCell ref="C3:F3"/>
    <mergeCell ref="G3:I3"/>
    <mergeCell ref="J2:M3"/>
    <mergeCell ref="V2:X3"/>
    <mergeCell ref="Y2:AA3"/>
    <mergeCell ref="AE2:AG3"/>
    <mergeCell ref="AH2:AK3"/>
    <mergeCell ref="AT2:AW3"/>
    <mergeCell ref="AP2:AS3"/>
    <mergeCell ref="AL2:AO3"/>
    <mergeCell ref="AB2:AD2"/>
  </mergeCells>
  <phoneticPr fontId="2" type="noConversion"/>
  <dataValidations count="7">
    <dataValidation type="list" allowBlank="1" showInputMessage="1" showErrorMessage="1" sqref="C5:C150" xr:uid="{4C3D63B8-427C-4127-B271-72D8F11A1EF6}">
      <formula1>$C$154:$C$155</formula1>
    </dataValidation>
    <dataValidation type="list" allowBlank="1" showInputMessage="1" showErrorMessage="1" sqref="D5:D150" xr:uid="{C353F4BF-BDA8-4857-A4E2-8F6EEA2D4FC4}">
      <formula1>$D$154:$D$155</formula1>
    </dataValidation>
    <dataValidation type="list" allowBlank="1" showInputMessage="1" showErrorMessage="1" sqref="E5:E150" xr:uid="{3FCF16D0-E1C5-46AA-AE73-0B055F736E2A}">
      <formula1>$E$154:$E$156</formula1>
    </dataValidation>
    <dataValidation type="list" allowBlank="1" showInputMessage="1" showErrorMessage="1" sqref="F5:F150" xr:uid="{A90A2D37-010F-40B7-B12C-610EE24FB631}">
      <formula1>$F$154:$F$155</formula1>
    </dataValidation>
    <dataValidation type="list" allowBlank="1" showInputMessage="1" showErrorMessage="1" sqref="S5:S150 U5:U150" xr:uid="{2936806D-8FAA-4E48-BD44-E27049782B7B}">
      <formula1>$M$156:$M$204</formula1>
    </dataValidation>
    <dataValidation type="list" allowBlank="1" showInputMessage="1" showErrorMessage="1" sqref="T5:T150" xr:uid="{D93248FE-307B-4BDB-93BB-FC8B23BDB12B}">
      <formula1>$O$156:$O$165</formula1>
    </dataValidation>
    <dataValidation type="list" allowBlank="1" showInputMessage="1" showErrorMessage="1" sqref="G5:I150" xr:uid="{FA96D3CD-F3F3-4C63-94BA-21F97EB12D2C}">
      <formula1>$K$156:$K$164</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D18"/>
  <sheetViews>
    <sheetView workbookViewId="0">
      <selection activeCell="B5" sqref="B5"/>
    </sheetView>
  </sheetViews>
  <sheetFormatPr defaultColWidth="8.81640625" defaultRowHeight="12.5" x14ac:dyDescent="0.25"/>
  <cols>
    <col min="1" max="1" width="38.36328125" bestFit="1" customWidth="1"/>
    <col min="2" max="3" width="10.7265625" customWidth="1"/>
    <col min="4" max="4" width="11.36328125" bestFit="1" customWidth="1"/>
    <col min="5" max="5" width="9.08984375" customWidth="1"/>
  </cols>
  <sheetData>
    <row r="3" spans="1:4" ht="13" x14ac:dyDescent="0.25">
      <c r="A3" s="5"/>
      <c r="B3" s="6" t="s">
        <v>22</v>
      </c>
      <c r="C3" s="6" t="s">
        <v>23</v>
      </c>
      <c r="D3" s="6" t="s">
        <v>24</v>
      </c>
    </row>
    <row r="4" spans="1:4" ht="20.25" customHeight="1" x14ac:dyDescent="0.25">
      <c r="A4" s="39" t="s">
        <v>77</v>
      </c>
      <c r="B4" s="40">
        <f>COUNT('Pupil VA Calculator'!Y5:Y150)</f>
        <v>0</v>
      </c>
      <c r="C4" s="40">
        <f>COUNT('Pupil VA Calculator'!Z5:Z150)</f>
        <v>0</v>
      </c>
      <c r="D4" s="40">
        <f>COUNT('Pupil VA Calculator'!AA5:AA150)</f>
        <v>0</v>
      </c>
    </row>
    <row r="5" spans="1:4" ht="23.25" customHeight="1" x14ac:dyDescent="0.25">
      <c r="A5" s="41" t="s">
        <v>78</v>
      </c>
      <c r="B5" s="42" t="e">
        <f>1.96*(6.2893/SQRT(B4))</f>
        <v>#DIV/0!</v>
      </c>
      <c r="C5" s="42" t="e">
        <f>1.96*(6.0488/SQRT(C4))</f>
        <v>#DIV/0!</v>
      </c>
      <c r="D5" s="42" t="e">
        <f>1.96*(5.9145/SQRT(D4))</f>
        <v>#DIV/0!</v>
      </c>
    </row>
    <row r="6" spans="1:4" ht="23.25" customHeight="1" x14ac:dyDescent="0.25">
      <c r="A6" s="41" t="s">
        <v>79</v>
      </c>
      <c r="B6" s="43" t="e">
        <f>B8+B5</f>
        <v>#DIV/0!</v>
      </c>
      <c r="C6" s="43" t="e">
        <f t="shared" ref="C6:D6" si="0">C8+C5</f>
        <v>#DIV/0!</v>
      </c>
      <c r="D6" s="43" t="e">
        <f t="shared" si="0"/>
        <v>#DIV/0!</v>
      </c>
    </row>
    <row r="7" spans="1:4" ht="23.25" customHeight="1" x14ac:dyDescent="0.25">
      <c r="A7" s="41" t="s">
        <v>80</v>
      </c>
      <c r="B7" s="43" t="e">
        <f>B8-B5</f>
        <v>#DIV/0!</v>
      </c>
      <c r="C7" s="43" t="e">
        <f t="shared" ref="C7:D7" si="1">C8-C5</f>
        <v>#DIV/0!</v>
      </c>
      <c r="D7" s="43" t="e">
        <f t="shared" si="1"/>
        <v>#DIV/0!</v>
      </c>
    </row>
    <row r="8" spans="1:4" ht="30.75" customHeight="1" x14ac:dyDescent="0.25">
      <c r="A8" s="38" t="s">
        <v>81</v>
      </c>
      <c r="B8" s="37" t="e">
        <f>AVERAGE('Pupil VA Calculator'!Y5:Y150)</f>
        <v>#DIV/0!</v>
      </c>
      <c r="C8" s="37" t="e">
        <f>AVERAGE('Pupil VA Calculator'!Z5:Z150)</f>
        <v>#DIV/0!</v>
      </c>
      <c r="D8" s="37" t="e">
        <f>AVERAGE('Pupil VA Calculator'!AA5:AA150)</f>
        <v>#DIV/0!</v>
      </c>
    </row>
    <row r="9" spans="1:4" ht="24" customHeight="1" x14ac:dyDescent="0.4">
      <c r="A9" s="8" t="s">
        <v>82</v>
      </c>
      <c r="B9" s="9" t="e">
        <f>IF(B8+B5&lt;0,"Sig-",IF(B8-B5&gt;0,"Sig+","In Line"))</f>
        <v>#DIV/0!</v>
      </c>
      <c r="C9" s="9" t="e">
        <f>IF(C8+C5&lt;0,"Sig-",IF(C8-C5&gt;0,"Sig+","In Line"))</f>
        <v>#DIV/0!</v>
      </c>
      <c r="D9" s="9" t="e">
        <f>IF(D8+D5&lt;0,"Sig-",IF(D8-D5&gt;0,"Sig+","In Line"))</f>
        <v>#DIV/0!</v>
      </c>
    </row>
    <row r="10" spans="1:4" ht="24" customHeight="1" x14ac:dyDescent="0.4">
      <c r="A10" s="84"/>
      <c r="B10" s="85"/>
      <c r="C10" s="85"/>
      <c r="D10" s="85"/>
    </row>
    <row r="11" spans="1:4" ht="24" customHeight="1" x14ac:dyDescent="0.25">
      <c r="A11" s="41" t="s">
        <v>79</v>
      </c>
      <c r="B11" s="43" t="e">
        <f>B13+B5</f>
        <v>#DIV/0!</v>
      </c>
      <c r="C11" s="43" t="e">
        <f>C13+C5</f>
        <v>#DIV/0!</v>
      </c>
      <c r="D11" s="43" t="e">
        <f>D13+D5</f>
        <v>#DIV/0!</v>
      </c>
    </row>
    <row r="12" spans="1:4" ht="24" customHeight="1" x14ac:dyDescent="0.25">
      <c r="A12" s="41" t="s">
        <v>80</v>
      </c>
      <c r="B12" s="43" t="e">
        <f>B13-B5</f>
        <v>#DIV/0!</v>
      </c>
      <c r="C12" s="43" t="e">
        <f>C13-C5</f>
        <v>#DIV/0!</v>
      </c>
      <c r="D12" s="43" t="e">
        <f>D13-D5</f>
        <v>#DIV/0!</v>
      </c>
    </row>
    <row r="13" spans="1:4" ht="28.5" customHeight="1" x14ac:dyDescent="0.25">
      <c r="A13" s="38" t="s">
        <v>83</v>
      </c>
      <c r="B13" s="37" t="e">
        <f>AVERAGE('Pupil VA Calculator'!AE5:AE150)</f>
        <v>#DIV/0!</v>
      </c>
      <c r="C13" s="37" t="e">
        <f>AVERAGE('Pupil VA Calculator'!AF5:AF150)</f>
        <v>#DIV/0!</v>
      </c>
      <c r="D13" s="37" t="e">
        <f>AVERAGE('Pupil VA Calculator'!AG5:AG150)</f>
        <v>#DIV/0!</v>
      </c>
    </row>
    <row r="14" spans="1:4" ht="26.25" customHeight="1" x14ac:dyDescent="0.4">
      <c r="A14" s="8" t="s">
        <v>84</v>
      </c>
      <c r="B14" s="9" t="e">
        <f>IF(B13+B5&lt;0,"Sig-",IF(B13-B5&gt;0,"Sig+","In Line"))</f>
        <v>#DIV/0!</v>
      </c>
      <c r="C14" s="9" t="e">
        <f>IF(C13+C5&lt;0,"Sig-",IF(C13-C5&gt;0,"Sig+","In Line"))</f>
        <v>#DIV/0!</v>
      </c>
      <c r="D14" s="9" t="e">
        <f>IF(D13+D5&lt;0,"Sig-",IF(D13-D5&gt;0,"Sig+","In Line"))</f>
        <v>#DIV/0!</v>
      </c>
    </row>
    <row r="18" ht="19.5" customHeight="1" x14ac:dyDescent="0.25"/>
  </sheetData>
  <sheetProtection algorithmName="SHA-512" hashValue="6CNxFP8j3iN+D+JH31s0AYtmcy4v6UGIaJ5iwweAlLufpFD1BUSozZ/+jFdUXdnEwfIHIA7lfQVIVjri8BTo1A==" saltValue="7ex4TaZX2uWIR7J8sJMdjg==" spinCount="100000" sheet="1" selectLockedCells="1" selectUnlockedCell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DC05-C65B-4993-AADC-1EC1E53503F4}">
  <sheetPr codeName="Sheet5"/>
  <dimension ref="A1:J18"/>
  <sheetViews>
    <sheetView workbookViewId="0">
      <selection activeCell="D25" sqref="D25"/>
    </sheetView>
  </sheetViews>
  <sheetFormatPr defaultRowHeight="12.5" x14ac:dyDescent="0.25"/>
  <cols>
    <col min="1" max="1" width="15.81640625" bestFit="1" customWidth="1"/>
    <col min="2" max="2" width="8.08984375" customWidth="1"/>
    <col min="3" max="5" width="12" bestFit="1" customWidth="1"/>
    <col min="7" max="7" width="20.81640625" bestFit="1" customWidth="1"/>
    <col min="12" max="12" width="12" bestFit="1" customWidth="1"/>
  </cols>
  <sheetData>
    <row r="1" spans="1:10" ht="14.65" customHeight="1" x14ac:dyDescent="0.3">
      <c r="A1" s="72" t="s">
        <v>85</v>
      </c>
      <c r="B1" s="72"/>
      <c r="G1" s="76" t="s">
        <v>86</v>
      </c>
    </row>
    <row r="2" spans="1:10" x14ac:dyDescent="0.25">
      <c r="G2" s="75"/>
    </row>
    <row r="3" spans="1:10" ht="13" x14ac:dyDescent="0.3">
      <c r="A3" s="71"/>
      <c r="B3" s="74" t="s">
        <v>87</v>
      </c>
      <c r="C3" s="74" t="s">
        <v>22</v>
      </c>
      <c r="D3" s="74" t="s">
        <v>23</v>
      </c>
      <c r="E3" s="74" t="s">
        <v>24</v>
      </c>
      <c r="G3" s="71"/>
      <c r="H3" s="74" t="s">
        <v>87</v>
      </c>
      <c r="I3" s="74" t="s">
        <v>22</v>
      </c>
      <c r="J3" s="74" t="s">
        <v>24</v>
      </c>
    </row>
    <row r="4" spans="1:10" x14ac:dyDescent="0.25">
      <c r="A4" s="71" t="s">
        <v>88</v>
      </c>
      <c r="B4" s="71">
        <f>COUNT('Pupil VA Calculator'!AG5:AG150)</f>
        <v>0</v>
      </c>
      <c r="C4" s="73" t="e">
        <f>'School VA Calculator'!B8</f>
        <v>#DIV/0!</v>
      </c>
      <c r="D4" s="73" t="e">
        <f>'School VA Calculator'!C8</f>
        <v>#DIV/0!</v>
      </c>
      <c r="E4" s="73" t="e">
        <f>'School VA Calculator'!D8</f>
        <v>#DIV/0!</v>
      </c>
      <c r="G4" s="71" t="s">
        <v>88</v>
      </c>
      <c r="H4" s="71">
        <f>COUNTIF('Pupil VA Calculator'!S5:S150,"&gt;0")</f>
        <v>0</v>
      </c>
      <c r="I4" s="73" t="e">
        <f>SUMIF('Pupil VA Calculator'!S5:S150,"&gt;0")/COUNTIF('Pupil VA Calculator'!S5:S150,"&gt;0")</f>
        <v>#DIV/0!</v>
      </c>
      <c r="J4" s="73" t="e">
        <f>SUMIF('Pupil VA Calculator'!U5:U150,"&gt;0")/COUNTIF('Pupil VA Calculator'!U5:U150,"&gt;0")</f>
        <v>#DIV/0!</v>
      </c>
    </row>
    <row r="5" spans="1:10" x14ac:dyDescent="0.25">
      <c r="A5" s="5" t="s">
        <v>89</v>
      </c>
      <c r="B5" s="5">
        <f>SUMPRODUCT(--('Pupil VA Calculator'!$C$5:$C$150="M"),--ISNUMBER('Pupil VA Calculator'!$Y$5:$Y$150))</f>
        <v>0</v>
      </c>
      <c r="C5" s="73" t="e" cm="1">
        <f t="array" ref="C5">SUMIF('Pupil VA Calculator'!$C$5:$C$150,"M",'Pupil VA Calculator'!$AE$5:$AE$150)/SUMPRODUCT(--('Pupil VA Calculator'!$C$5:$C$150="M"),--ISNUMBER('Pupil VA Calculator'!$AE$5:$AE$150))</f>
        <v>#DIV/0!</v>
      </c>
      <c r="D5" s="73" t="e" cm="1">
        <f t="array" ref="D5">SUMIF('Pupil VA Calculator'!$C$5:$C$150,"M",'Pupil VA Calculator'!$AF$5:$AF$150)/SUMPRODUCT(--('Pupil VA Calculator'!$C$5:$C$150="M"),--ISNUMBER('Pupil VA Calculator'!$AF$5:$AF$150))</f>
        <v>#DIV/0!</v>
      </c>
      <c r="E5" s="73" t="e" cm="1">
        <f t="array" ref="E5">SUMIF('Pupil VA Calculator'!$C$5:$C$150,"M",'Pupil VA Calculator'!$AG$5:$AG$150)/SUMPRODUCT(--('Pupil VA Calculator'!$C$5:$C$150="M"),--ISNUMBER('Pupil VA Calculator'!$AG$5:$AG$150))</f>
        <v>#DIV/0!</v>
      </c>
      <c r="G5" s="5" t="s">
        <v>89</v>
      </c>
      <c r="H5" s="5">
        <f>SUMPRODUCT(--('Pupil VA Calculator'!$C$5:$C$150="M"),--ISNUMBER('Pupil VA Calculator'!$S$5:$S$150))</f>
        <v>0</v>
      </c>
      <c r="I5" s="73" t="e">
        <f>SUMIF('Pupil VA Calculator'!$C$5:$C$150,"M",'Pupil VA Calculator'!$S$5:$S$150)/SUMPRODUCT(--('Pupil VA Calculator'!$C$5:$C$150="M"),--ISNUMBER('Pupil VA Calculator'!$S$5:$S$150))</f>
        <v>#DIV/0!</v>
      </c>
      <c r="J5" s="73" t="e">
        <f>SUMIF('Pupil VA Calculator'!$C$5:$C$150,"M",'Pupil VA Calculator'!$U$5:$U$150)/SUMPRODUCT(--('Pupil VA Calculator'!$C$5:$C$150="M"),--ISNUMBER('Pupil VA Calculator'!$S$5:$S$150))</f>
        <v>#DIV/0!</v>
      </c>
    </row>
    <row r="6" spans="1:10" x14ac:dyDescent="0.25">
      <c r="A6" s="5" t="s">
        <v>90</v>
      </c>
      <c r="B6" s="5">
        <f>SUMPRODUCT(--('Pupil VA Calculator'!$C$5:$C$150="F"),--ISNUMBER('Pupil VA Calculator'!$Y$5:$Y$150))</f>
        <v>0</v>
      </c>
      <c r="C6" s="73" t="e" cm="1">
        <f t="array" ref="C6">SUMIF('Pupil VA Calculator'!$C$5:$C$150,"F",'Pupil VA Calculator'!$AE$5:$AE$150)/SUMPRODUCT(--('Pupil VA Calculator'!$C$5:$C$150="F"),--ISNUMBER('Pupil VA Calculator'!$AE$5:$AE$150))</f>
        <v>#DIV/0!</v>
      </c>
      <c r="D6" s="73" t="e" cm="1">
        <f t="array" ref="D6">SUMIF('Pupil VA Calculator'!$C$5:$C$150,"F",'Pupil VA Calculator'!$AF$5:$AF$150)/SUMPRODUCT(--('Pupil VA Calculator'!$C$5:$C$150="F"),--ISNUMBER('Pupil VA Calculator'!$AF$5:$AF$150))</f>
        <v>#DIV/0!</v>
      </c>
      <c r="E6" s="73" t="e" cm="1">
        <f t="array" ref="E6">SUMIF('Pupil VA Calculator'!$C$5:$C$150,"F",'Pupil VA Calculator'!$AG$5:$AG$150)/SUMPRODUCT(--('Pupil VA Calculator'!$C$5:$C$150="F"),--ISNUMBER('Pupil VA Calculator'!$AG$5:$AG$150))</f>
        <v>#DIV/0!</v>
      </c>
      <c r="G6" s="5" t="s">
        <v>90</v>
      </c>
      <c r="H6" s="5">
        <f>SUMPRODUCT(--('Pupil VA Calculator'!$C$5:$C$150="F"),--ISNUMBER('Pupil VA Calculator'!$S$5:$S$150))</f>
        <v>0</v>
      </c>
      <c r="I6" s="73" t="e">
        <f>SUMIF('Pupil VA Calculator'!$C$5:$C$150,"F",'Pupil VA Calculator'!$S$5:$S$150)/SUMPRODUCT(--('Pupil VA Calculator'!$C$5:$C$150="F"),--ISNUMBER('Pupil VA Calculator'!$S$5:$S$150))</f>
        <v>#DIV/0!</v>
      </c>
      <c r="J6" s="73" t="e">
        <f>SUMIF('Pupil VA Calculator'!$C$5:$C$150,"F",'Pupil VA Calculator'!$U$5:$U$150)/SUMPRODUCT(--('Pupil VA Calculator'!$C$5:$C$150="F"),--ISNUMBER('Pupil VA Calculator'!$U$5:$U$150))</f>
        <v>#DIV/0!</v>
      </c>
    </row>
    <row r="7" spans="1:10" x14ac:dyDescent="0.25">
      <c r="A7" s="5" t="s">
        <v>91</v>
      </c>
      <c r="B7" s="5">
        <f>SUMPRODUCT(--('Pupil VA Calculator'!$D$5:$D$150="Y"),--ISNUMBER('Pupil VA Calculator'!$Y$5:$Y$150))</f>
        <v>0</v>
      </c>
      <c r="C7" s="73" t="e" cm="1">
        <f t="array" ref="C7">SUMIF('Pupil VA Calculator'!$D$5:$D$150,"Y",'Pupil VA Calculator'!$AE$5:$AE$150)/SUMPRODUCT(--('Pupil VA Calculator'!$D$5:$D$150="Y"),--ISNUMBER('Pupil VA Calculator'!$AE$5:$AE$150))</f>
        <v>#DIV/0!</v>
      </c>
      <c r="D7" s="73" t="e" cm="1">
        <f t="array" ref="D7">SUMIF('Pupil VA Calculator'!$D$5:$D$150,"Y",'Pupil VA Calculator'!$AF$5:$AF$150)/SUMPRODUCT(--('Pupil VA Calculator'!$D$5:$D$150="Y"),--ISNUMBER('Pupil VA Calculator'!$AF$5:$AF$150))</f>
        <v>#DIV/0!</v>
      </c>
      <c r="E7" s="73" t="e" cm="1">
        <f t="array" ref="E7">SUMIF('Pupil VA Calculator'!$D$5:$D$150,"Y",'Pupil VA Calculator'!$AG$5:$AG$150)/SUMPRODUCT(--('Pupil VA Calculator'!$D$5:$D$150="Y"),--ISNUMBER('Pupil VA Calculator'!$AG$5:$AG$150))</f>
        <v>#DIV/0!</v>
      </c>
      <c r="G7" s="5" t="s">
        <v>91</v>
      </c>
      <c r="H7" s="5">
        <f>SUMPRODUCT(--('Pupil VA Calculator'!$D$5:$D$150="Y"),--ISNUMBER('Pupil VA Calculator'!$S$5:$S$150))</f>
        <v>0</v>
      </c>
      <c r="I7" s="73" t="e">
        <f>SUMIF('Pupil VA Calculator'!$D$5:$D$150,"Y",'Pupil VA Calculator'!$S$5:$S$150)/SUMPRODUCT(--('Pupil VA Calculator'!$D$5:$D$150="Y"),--ISNUMBER('Pupil VA Calculator'!$S$5:$S$150))</f>
        <v>#DIV/0!</v>
      </c>
      <c r="J7" s="73" t="e">
        <f>SUMIF('Pupil VA Calculator'!$D$5:$D$150,"Y",'Pupil VA Calculator'!$U$5:$U$150)/SUMPRODUCT(--('Pupil VA Calculator'!$D$5:$D$150="Y"),--ISNUMBER('Pupil VA Calculator'!$U$5:$U$150))</f>
        <v>#DIV/0!</v>
      </c>
    </row>
    <row r="8" spans="1:10" x14ac:dyDescent="0.25">
      <c r="A8" s="5" t="s">
        <v>92</v>
      </c>
      <c r="B8" s="5">
        <f>SUMPRODUCT(--('Pupil VA Calculator'!$D$5:$D$150="N"),--ISNUMBER('Pupil VA Calculator'!$Y$5:$Y$150))</f>
        <v>0</v>
      </c>
      <c r="C8" s="73" t="e" cm="1">
        <f t="array" ref="C8">SUMIF('Pupil VA Calculator'!$D$5:$D$150,"N",'Pupil VA Calculator'!$AE$5:$AE$150)/SUMPRODUCT(--('Pupil VA Calculator'!$D$5:$D$150="N"),--ISNUMBER('Pupil VA Calculator'!$AE$5:$AE$150))</f>
        <v>#DIV/0!</v>
      </c>
      <c r="D8" s="73" t="e" cm="1">
        <f t="array" ref="D8">SUMIF('Pupil VA Calculator'!$D$5:$D$150,"N",'Pupil VA Calculator'!$AF$5:$AF$150)/SUMPRODUCT(--('Pupil VA Calculator'!$D$5:$D$150="N"),--ISNUMBER('Pupil VA Calculator'!$AF$5:$AF$150))</f>
        <v>#DIV/0!</v>
      </c>
      <c r="E8" s="73" t="e" cm="1">
        <f t="array" ref="E8">SUMIF('Pupil VA Calculator'!$D$5:$D$150,"N",'Pupil VA Calculator'!$AG$5:$AG$150)/SUMPRODUCT(--('Pupil VA Calculator'!$D$5:$D$150="N"),--ISNUMBER('Pupil VA Calculator'!$AG$5:$AG$150))</f>
        <v>#DIV/0!</v>
      </c>
      <c r="G8" s="5" t="s">
        <v>92</v>
      </c>
      <c r="H8" s="5">
        <f>SUMPRODUCT(--('Pupil VA Calculator'!$D$5:$D$150="N"),--ISNUMBER('Pupil VA Calculator'!$S$5:$S$150))</f>
        <v>0</v>
      </c>
      <c r="I8" s="73" t="e">
        <f>SUMIF('Pupil VA Calculator'!$D$5:$D$150,"N",'Pupil VA Calculator'!$S$5:$S$150)/SUMPRODUCT(--('Pupil VA Calculator'!$D$5:$D$150="N"),--ISNUMBER('Pupil VA Calculator'!$S$5:$S$150))</f>
        <v>#DIV/0!</v>
      </c>
      <c r="J8" s="73" t="e">
        <f>SUMIF('Pupil VA Calculator'!$D$5:$D$150,"N",'Pupil VA Calculator'!$U$5:$U$150)/SUMPRODUCT(--('Pupil VA Calculator'!$D$5:$D$150="N"),--ISNUMBER('Pupil VA Calculator'!$U$5:$U$150))</f>
        <v>#DIV/0!</v>
      </c>
    </row>
    <row r="9" spans="1:10" x14ac:dyDescent="0.25">
      <c r="A9" s="5" t="s">
        <v>93</v>
      </c>
      <c r="B9" s="5">
        <f>SUMPRODUCT(--('Pupil VA Calculator'!$E$5:$E$150="E"),--ISNUMBER('Pupil VA Calculator'!$Y$5:$Y$150))</f>
        <v>0</v>
      </c>
      <c r="C9" s="73" t="e" cm="1">
        <f t="array" ref="C9">SUMIF('Pupil VA Calculator'!$E$5:$E$150,"E",'Pupil VA Calculator'!$AE$5:$AE$150)/SUMPRODUCT(--('Pupil VA Calculator'!$E$5:$E$150="E"),--ISNUMBER('Pupil VA Calculator'!$AE$5:$AE$150))</f>
        <v>#DIV/0!</v>
      </c>
      <c r="D9" s="73" t="e" cm="1">
        <f t="array" ref="D9">SUMIF('Pupil VA Calculator'!$E$5:$E$150,"E",'Pupil VA Calculator'!$AF$5:$AF$150)/SUMPRODUCT(--('Pupil VA Calculator'!$E$5:$E$150="E"),--ISNUMBER('Pupil VA Calculator'!$AF$5:$AF$150))</f>
        <v>#DIV/0!</v>
      </c>
      <c r="E9" s="73" t="e" cm="1">
        <f t="array" ref="E9">SUMIF('Pupil VA Calculator'!$E$5:$E$150,"E",'Pupil VA Calculator'!$AG$5:$AG$150)/SUMPRODUCT(--('Pupil VA Calculator'!$E$5:$E$150="E"),--ISNUMBER('Pupil VA Calculator'!$AG$5:$AG$150))</f>
        <v>#DIV/0!</v>
      </c>
      <c r="G9" s="5" t="s">
        <v>93</v>
      </c>
      <c r="H9" s="5">
        <f>SUMPRODUCT(--('Pupil VA Calculator'!$E$5:$E$150="E"),--ISNUMBER('Pupil VA Calculator'!$S$5:$S$150))</f>
        <v>0</v>
      </c>
      <c r="I9" s="73" t="e">
        <f>SUMIF('Pupil VA Calculator'!$E$5:$E$150,"E",'Pupil VA Calculator'!$S$5:$S$150)/SUMPRODUCT(--('Pupil VA Calculator'!$E$5:$E$150="E"),--ISNUMBER('Pupil VA Calculator'!$S$5:$S$150))</f>
        <v>#DIV/0!</v>
      </c>
      <c r="J9" s="73" t="e">
        <f>SUMIF('Pupil VA Calculator'!$E$5:$E$150,"E",'Pupil VA Calculator'!$U$5:$U$150)/SUMPRODUCT(--('Pupil VA Calculator'!$E$5:$E$150="E"),--ISNUMBER('Pupil VA Calculator'!$U$5:$U$150))</f>
        <v>#DIV/0!</v>
      </c>
    </row>
    <row r="10" spans="1:10" x14ac:dyDescent="0.25">
      <c r="A10" s="5" t="s">
        <v>94</v>
      </c>
      <c r="B10" s="5" cm="1">
        <f t="array" ref="B10">SUMPRODUCT(--('Pupil VA Calculator'!$E$5:$E$150="K"),--ISNUMBER('Pupil VA Calculator'!$Y$5:$Y$150))</f>
        <v>0</v>
      </c>
      <c r="C10" s="73" t="e" cm="1">
        <f t="array" ref="C10">SUMIF('Pupil VA Calculator'!$E$5:$E$150,"K",'Pupil VA Calculator'!$AE$5:$AE$150)/SUMPRODUCT(--('Pupil VA Calculator'!$E$5:$E$150="K"),--ISNUMBER('Pupil VA Calculator'!$AE$5:$AE$150))</f>
        <v>#DIV/0!</v>
      </c>
      <c r="D10" s="73" t="e" cm="1">
        <f t="array" ref="D10">SUMIF('Pupil VA Calculator'!$E$5:$E$150,"K",'Pupil VA Calculator'!$AF$5:$AF$150)/SUMPRODUCT(--('Pupil VA Calculator'!$E$5:$E$150="K"),--ISNUMBER('Pupil VA Calculator'!$AF$5:$AF$150))</f>
        <v>#DIV/0!</v>
      </c>
      <c r="E10" s="73" t="e" cm="1">
        <f t="array" ref="E10">SUMIF('Pupil VA Calculator'!$E$5:$E$150,"K",'Pupil VA Calculator'!$AG$5:$AG$150)/SUMPRODUCT(--('Pupil VA Calculator'!$E$5:$E$150="K"),--ISNUMBER('Pupil VA Calculator'!$AG$5:$AG$150))</f>
        <v>#DIV/0!</v>
      </c>
      <c r="G10" s="5" t="s">
        <v>94</v>
      </c>
      <c r="H10" s="5" cm="1">
        <f t="array" ref="H10">SUMPRODUCT(--('Pupil VA Calculator'!$E$5:$E$150="K"),--ISNUMBER('Pupil VA Calculator'!$S$5:$S$150))</f>
        <v>0</v>
      </c>
      <c r="I10" s="73" t="e" cm="1">
        <f t="array" ref="I10">SUMIF('Pupil VA Calculator'!$E$5:$E$150,"K",'Pupil VA Calculator'!$S$5:$S$150)/SUMPRODUCT(--('Pupil VA Calculator'!$E$5:$E$150="K"),--ISNUMBER('Pupil VA Calculator'!$S$5:$S$150))</f>
        <v>#DIV/0!</v>
      </c>
      <c r="J10" s="73" t="e" cm="1">
        <f t="array" ref="J10">SUMIF('Pupil VA Calculator'!$E$5:$E$150,"K",'Pupil VA Calculator'!$U$5:$U$150)/SUMPRODUCT(--('Pupil VA Calculator'!$E$5:$E$150="K"),--ISNUMBER('Pupil VA Calculator'!$U$5:$U$150))</f>
        <v>#DIV/0!</v>
      </c>
    </row>
    <row r="11" spans="1:10" x14ac:dyDescent="0.25">
      <c r="A11" s="5" t="s">
        <v>95</v>
      </c>
      <c r="B11" s="5">
        <f>SUMPRODUCT(--('Pupil VA Calculator'!$E$5:$E$150="N"),--ISNUMBER('Pupil VA Calculator'!$Y$5:$Y$150))</f>
        <v>0</v>
      </c>
      <c r="C11" s="73" t="e" cm="1">
        <f t="array" ref="C11">SUMIF('Pupil VA Calculator'!$E$5:$E$150,"N",'Pupil VA Calculator'!$AE$5:$AE$150)/SUMPRODUCT(--('Pupil VA Calculator'!$E$5:$E$150="N"),--ISNUMBER('Pupil VA Calculator'!$AE$5:$AE$150))</f>
        <v>#DIV/0!</v>
      </c>
      <c r="D11" s="73" t="e" cm="1">
        <f t="array" ref="D11">SUMIF('Pupil VA Calculator'!$E$5:$E$150,"N",'Pupil VA Calculator'!$AF$5:$AF$150)/SUMPRODUCT(--('Pupil VA Calculator'!$E$5:$E$150="N"),--ISNUMBER('Pupil VA Calculator'!$AF$5:$AF$150))</f>
        <v>#DIV/0!</v>
      </c>
      <c r="E11" s="73" t="e" cm="1">
        <f t="array" ref="E11">SUMIF('Pupil VA Calculator'!$E$5:$E$150,"N",'Pupil VA Calculator'!$AG$5:$AG$150)/SUMPRODUCT(--('Pupil VA Calculator'!$E$5:$E$150="N"),--ISNUMBER('Pupil VA Calculator'!$AG$5:$AG$150))</f>
        <v>#DIV/0!</v>
      </c>
      <c r="G11" s="5" t="s">
        <v>95</v>
      </c>
      <c r="H11" s="5">
        <f>SUMPRODUCT(--('Pupil VA Calculator'!$E$5:$E$150="N"),--ISNUMBER('Pupil VA Calculator'!$S$5:$S$150))</f>
        <v>0</v>
      </c>
      <c r="I11" s="73" t="e">
        <f>SUMIF('Pupil VA Calculator'!$E$5:$E$150,"N",'Pupil VA Calculator'!$S$5:$S$150)/SUMPRODUCT(--('Pupil VA Calculator'!$E$5:$E$150="N"),--ISNUMBER('Pupil VA Calculator'!$S$5:$S$150))</f>
        <v>#DIV/0!</v>
      </c>
      <c r="J11" s="73" t="e">
        <f>SUMIF('Pupil VA Calculator'!$E$5:$E$150,"N",'Pupil VA Calculator'!$U$5:$U$150)/SUMPRODUCT(--('Pupil VA Calculator'!$E$5:$E$150="N"),--ISNUMBER('Pupil VA Calculator'!$U$5:$U$150))</f>
        <v>#DIV/0!</v>
      </c>
    </row>
    <row r="12" spans="1:10" x14ac:dyDescent="0.25">
      <c r="A12" s="5" t="s">
        <v>21</v>
      </c>
      <c r="B12" s="5">
        <f>SUMPRODUCT(--('Pupil VA Calculator'!$F$5:$F$150="Y"),--ISNUMBER('Pupil VA Calculator'!$Y$5:$Y$150))</f>
        <v>0</v>
      </c>
      <c r="C12" s="73" t="e" cm="1">
        <f t="array" ref="C12">SUMIF('Pupil VA Calculator'!$F$5:$F$150,"Y",'Pupil VA Calculator'!$AE$5:$AE$150)/SUMPRODUCT(--('Pupil VA Calculator'!$F$5:$F$150="Y"),--ISNUMBER('Pupil VA Calculator'!$AE$5:$AE$150))</f>
        <v>#DIV/0!</v>
      </c>
      <c r="D12" s="73" t="e" cm="1">
        <f t="array" ref="D12">SUMIF('Pupil VA Calculator'!$F$5:$F$150,"Y",'Pupil VA Calculator'!$AF$5:$AF$150)/SUMPRODUCT(--('Pupil VA Calculator'!$F$5:$F$150="Y"),--ISNUMBER('Pupil VA Calculator'!$AF$5:$AF$150))</f>
        <v>#DIV/0!</v>
      </c>
      <c r="E12" s="73" t="e" cm="1">
        <f t="array" ref="E12">SUMIF('Pupil VA Calculator'!$F$5:$F$150,"Y",'Pupil VA Calculator'!$AG$5:$AG$150)/SUMPRODUCT(--('Pupil VA Calculator'!$F$5:$F$150="Y"),--ISNUMBER('Pupil VA Calculator'!$AG$5:$AG$150))</f>
        <v>#DIV/0!</v>
      </c>
      <c r="G12" s="5" t="s">
        <v>21</v>
      </c>
      <c r="H12" s="5">
        <f>SUMPRODUCT(--('Pupil VA Calculator'!$F$5:$F$150="Y"),--ISNUMBER('Pupil VA Calculator'!$S$5:$S$150))</f>
        <v>0</v>
      </c>
      <c r="I12" s="73" t="e">
        <f>SUMIF('Pupil VA Calculator'!$F$5:$F$150,"Y",'Pupil VA Calculator'!$S$5:$S$150)/SUMPRODUCT(--('Pupil VA Calculator'!$F$5:$F$150="Y"),--ISNUMBER('Pupil VA Calculator'!$S$5:$S$150))</f>
        <v>#DIV/0!</v>
      </c>
      <c r="J12" s="73" t="e">
        <f>SUMIF('Pupil VA Calculator'!$F$5:$F$150,"Y",'Pupil VA Calculator'!$U$5:$U$150)/SUMPRODUCT(--('Pupil VA Calculator'!$F$5:$F$150="Y"),--ISNUMBER('Pupil VA Calculator'!$U$5:$U$150))</f>
        <v>#DIV/0!</v>
      </c>
    </row>
    <row r="13" spans="1:10" x14ac:dyDescent="0.25">
      <c r="A13" s="5" t="s">
        <v>96</v>
      </c>
      <c r="B13" s="5">
        <f>SUMPRODUCT(--('Pupil VA Calculator'!$F$5:$F$150="N"),--ISNUMBER('Pupil VA Calculator'!$Y$5:$Y$150))</f>
        <v>0</v>
      </c>
      <c r="C13" s="73" t="e" cm="1">
        <f t="array" ref="C13">SUMIF('Pupil VA Calculator'!$F$5:$F$150,"N",'Pupil VA Calculator'!$AE$5:$AE$150)/SUMPRODUCT(--('Pupil VA Calculator'!$F$5:$F$150="N"),--ISNUMBER('Pupil VA Calculator'!$AE$5:$AE$150))</f>
        <v>#DIV/0!</v>
      </c>
      <c r="D13" s="73" t="e" cm="1">
        <f t="array" ref="D13">SUMIF('Pupil VA Calculator'!$F$5:$F$150,"N",'Pupil VA Calculator'!$AF$5:$AF$150)/SUMPRODUCT(--('Pupil VA Calculator'!$F$5:$F$150="N"),--ISNUMBER('Pupil VA Calculator'!$AF$5:$AF$150))</f>
        <v>#DIV/0!</v>
      </c>
      <c r="E13" s="73" t="e" cm="1">
        <f t="array" ref="E13">SUMIF('Pupil VA Calculator'!$F$5:$F$150,"N",'Pupil VA Calculator'!$AG$5:$AG$150)/SUMPRODUCT(--('Pupil VA Calculator'!$F$5:$F$150="N"),--ISNUMBER('Pupil VA Calculator'!$AG$5:$AG$150))</f>
        <v>#DIV/0!</v>
      </c>
      <c r="G13" s="5" t="s">
        <v>96</v>
      </c>
      <c r="H13" s="5">
        <f>SUMPRODUCT(--('Pupil VA Calculator'!$F$5:$F$150="N"),--ISNUMBER('Pupil VA Calculator'!$S$5:$S$150))</f>
        <v>0</v>
      </c>
      <c r="I13" s="73" t="e">
        <f>SUMIF('Pupil VA Calculator'!$F$5:$F$150,"N",'Pupil VA Calculator'!$S$5:$S$150)/SUMPRODUCT(--('Pupil VA Calculator'!$F$5:$F$150="N"),--ISNUMBER('Pupil VA Calculator'!$S$5:$S$150))</f>
        <v>#DIV/0!</v>
      </c>
      <c r="J13" s="73" t="e">
        <f>SUMIF('Pupil VA Calculator'!$F$5:$F$150,"N",'Pupil VA Calculator'!$U$5:$U$150)/SUMPRODUCT(--('Pupil VA Calculator'!$F$5:$F$150="N"),--ISNUMBER('Pupil VA Calculator'!$U$5:$U$150))</f>
        <v>#DIV/0!</v>
      </c>
    </row>
    <row r="14" spans="1:10" x14ac:dyDescent="0.25">
      <c r="A14" s="5" t="s">
        <v>97</v>
      </c>
      <c r="B14" s="5">
        <f>SUMPRODUCT(--('Pupil VA Calculator'!$N$5:$N$150="Low"),--ISNUMBER('Pupil VA Calculator'!$Y$5:$Y$150))</f>
        <v>0</v>
      </c>
      <c r="C14" s="73" t="e" cm="1">
        <f t="array" ref="C14">SUMIF('Pupil VA Calculator'!$N$5:$N$150,"Low",'Pupil VA Calculator'!$AE$5:$AE$150)/SUMPRODUCT(--('Pupil VA Calculator'!$N$5:$N$150="Low"),--ISNUMBER('Pupil VA Calculator'!$AE$5:$AE$150))</f>
        <v>#DIV/0!</v>
      </c>
      <c r="D14" s="73" t="e" cm="1">
        <f t="array" ref="D14">SUMIF('Pupil VA Calculator'!$N$5:$N$150,"Low",'Pupil VA Calculator'!$AF$5:$AF$150)/SUMPRODUCT(--('Pupil VA Calculator'!$N$5:$N$150="Low"),--ISNUMBER('Pupil VA Calculator'!$AF$5:$AF$150))</f>
        <v>#DIV/0!</v>
      </c>
      <c r="E14" s="73" t="e" cm="1">
        <f t="array" ref="E14">SUMIF('Pupil VA Calculator'!$N$5:$N$150,"Low",'Pupil VA Calculator'!$AG$5:$AG$150)/SUMPRODUCT(--('Pupil VA Calculator'!$N$5:$N$150="Low"),--ISNUMBER('Pupil VA Calculator'!$AG$5:$AG$150))</f>
        <v>#DIV/0!</v>
      </c>
      <c r="G14" s="5" t="s">
        <v>97</v>
      </c>
      <c r="H14" s="5">
        <f>SUMPRODUCT(--('Pupil VA Calculator'!$N$5:$N$150="Low"),--ISNUMBER('Pupil VA Calculator'!$S$5:$S$150))</f>
        <v>0</v>
      </c>
      <c r="I14" s="73" t="e">
        <f>SUMIF('Pupil VA Calculator'!$N$5:$N$150,"Low",'Pupil VA Calculator'!$S$5:$S$150)/SUMPRODUCT(--('Pupil VA Calculator'!$N$5:$N$150="Low"),--ISNUMBER('Pupil VA Calculator'!$S$5:$S$150))</f>
        <v>#DIV/0!</v>
      </c>
      <c r="J14" s="73" t="e">
        <f>SUMIF('Pupil VA Calculator'!$N$5:$N$150,"Low",'Pupil VA Calculator'!$U$5:$U$150)/SUMPRODUCT(--('Pupil VA Calculator'!$N$5:$N$150="Low"),--ISNUMBER('Pupil VA Calculator'!$U$5:$U$150))</f>
        <v>#DIV/0!</v>
      </c>
    </row>
    <row r="15" spans="1:10" x14ac:dyDescent="0.25">
      <c r="A15" s="5" t="s">
        <v>98</v>
      </c>
      <c r="B15" s="5">
        <f>SUMPRODUCT(--('Pupil VA Calculator'!$N$5:$N$150="Middle"),--ISNUMBER('Pupil VA Calculator'!$Y$5:$Y$150))</f>
        <v>0</v>
      </c>
      <c r="C15" s="73" t="e" cm="1">
        <f t="array" ref="C15">SUMIF('Pupil VA Calculator'!$N$5:$N$150,"Middle",'Pupil VA Calculator'!$AE$5:$AE$150)/SUMPRODUCT(--('Pupil VA Calculator'!$N$5:$N$150="Middle"),--ISNUMBER('Pupil VA Calculator'!$AE$5:$AE$150))</f>
        <v>#DIV/0!</v>
      </c>
      <c r="D15" s="73" t="e" cm="1">
        <f t="array" ref="D15">SUMIF('Pupil VA Calculator'!$N$5:$N$150,"Middle",'Pupil VA Calculator'!$AF$5:$AF$150)/SUMPRODUCT(--('Pupil VA Calculator'!$N$5:$N$150="Middle"),--ISNUMBER('Pupil VA Calculator'!$AF$5:$AF$150))</f>
        <v>#DIV/0!</v>
      </c>
      <c r="E15" s="73" t="e" cm="1">
        <f t="array" ref="E15">SUMIF('Pupil VA Calculator'!$N$5:$N$150,"Middle",'Pupil VA Calculator'!$AG$5:$AG$150)/SUMPRODUCT(--('Pupil VA Calculator'!$N$5:$N$150="Middle"),--ISNUMBER('Pupil VA Calculator'!$AG$5:$AG$150))</f>
        <v>#DIV/0!</v>
      </c>
      <c r="G15" s="5" t="s">
        <v>98</v>
      </c>
      <c r="H15" s="5">
        <f>SUMPRODUCT(--('Pupil VA Calculator'!$N$5:$N$150="Middle"),--ISNUMBER('Pupil VA Calculator'!$S$5:$S$150))</f>
        <v>0</v>
      </c>
      <c r="I15" s="73" t="e">
        <f>SUMIF('Pupil VA Calculator'!$N$5:$N$150,"Middle",'Pupil VA Calculator'!$S$5:$S$150)/SUMPRODUCT(--('Pupil VA Calculator'!$N$5:$N$150="Middle"),--ISNUMBER('Pupil VA Calculator'!$S$5:$S$150))</f>
        <v>#DIV/0!</v>
      </c>
      <c r="J15" s="73" t="e">
        <f>SUMIF('Pupil VA Calculator'!$N$5:$N$150,"Middle",'Pupil VA Calculator'!$U$5:$U$150)/SUMPRODUCT(--('Pupil VA Calculator'!$N$5:$N$150="Middle"),--ISNUMBER('Pupil VA Calculator'!$U$5:$U$150))</f>
        <v>#DIV/0!</v>
      </c>
    </row>
    <row r="16" spans="1:10" x14ac:dyDescent="0.25">
      <c r="A16" s="5" t="s">
        <v>99</v>
      </c>
      <c r="B16" s="5">
        <f>SUMPRODUCT(--('Pupil VA Calculator'!$N$5:$N$150="High"),--ISNUMBER('Pupil VA Calculator'!$Y$5:$Y$150))</f>
        <v>0</v>
      </c>
      <c r="C16" s="73" t="e" cm="1">
        <f t="array" ref="C16">SUMIF('Pupil VA Calculator'!$N$5:$N$150,"High",'Pupil VA Calculator'!$AE$5:$AE$150)/SUMPRODUCT(--('Pupil VA Calculator'!$N$5:$N$150="High"),--ISNUMBER('Pupil VA Calculator'!$AE$5:$AE$150))</f>
        <v>#DIV/0!</v>
      </c>
      <c r="D16" s="73" t="e" cm="1">
        <f t="array" ref="D16">SUMIF('Pupil VA Calculator'!$N$5:$N$150,"High",'Pupil VA Calculator'!$AF$5:$AF$150)/SUMPRODUCT(--('Pupil VA Calculator'!$N$5:$N$150="High"),--ISNUMBER('Pupil VA Calculator'!$AF$5:$AF$150))</f>
        <v>#DIV/0!</v>
      </c>
      <c r="E16" s="73" t="e" cm="1">
        <f t="array" ref="E16">SUMIF('Pupil VA Calculator'!$N$5:$N$150,"High",'Pupil VA Calculator'!$AG$5:$AG$150)/SUMPRODUCT(--('Pupil VA Calculator'!$N$5:$N$150="High"),--ISNUMBER('Pupil VA Calculator'!$AG$5:$AG$150))</f>
        <v>#DIV/0!</v>
      </c>
      <c r="G16" s="5" t="s">
        <v>99</v>
      </c>
      <c r="H16" s="5">
        <f>SUMPRODUCT(--('Pupil VA Calculator'!$N$5:$N$150="High"),--ISNUMBER('Pupil VA Calculator'!$S$5:$S$150))</f>
        <v>0</v>
      </c>
      <c r="I16" s="73" t="e">
        <f>SUMIF('Pupil VA Calculator'!$N$5:$N$150,"High",'Pupil VA Calculator'!$S$5:$S$150)/SUMPRODUCT(--('Pupil VA Calculator'!$N$5:$N$150="High"),--ISNUMBER('Pupil VA Calculator'!$S$5:$S$150))</f>
        <v>#DIV/0!</v>
      </c>
      <c r="J16" s="73" t="e">
        <f>SUMIF('Pupil VA Calculator'!$N$5:$N$150,"High",'Pupil VA Calculator'!$U$5:$U$150)/SUMPRODUCT(--('Pupil VA Calculator'!$N$5:$N$150="High"),--ISNUMBER('Pupil VA Calculator'!$U$5:$U$150))</f>
        <v>#DIV/0!</v>
      </c>
    </row>
    <row r="18" spans="1:7" x14ac:dyDescent="0.25">
      <c r="A18" s="52" t="s">
        <v>100</v>
      </c>
      <c r="G18" s="52" t="s">
        <v>101</v>
      </c>
    </row>
  </sheetData>
  <sheetProtection algorithmName="SHA-512" hashValue="2MmDFexTAX7luLCTWxJGF2BaldkxGfnZqiHgxMrBXpZ/50iRM3Qgb/0NjDFdnIQYPFrLQmCl1cZt14QoHAMqPw==" saltValue="mVaVA/DgFOgipdU9Mf4MMQ==" spinCount="100000" sheet="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J12"/>
  <sheetViews>
    <sheetView workbookViewId="0">
      <selection activeCell="C4" sqref="C4"/>
    </sheetView>
  </sheetViews>
  <sheetFormatPr defaultRowHeight="12.5" x14ac:dyDescent="0.25"/>
  <cols>
    <col min="1" max="1" width="22.81640625" customWidth="1"/>
    <col min="2" max="2" width="13.81640625" customWidth="1"/>
    <col min="3" max="3" width="12.7265625" customWidth="1"/>
    <col min="4" max="4" width="13.7265625" customWidth="1"/>
    <col min="5" max="5" width="12.08984375" customWidth="1"/>
    <col min="6" max="6" width="15.26953125" customWidth="1"/>
    <col min="7" max="7" width="13.26953125" customWidth="1"/>
    <col min="8" max="8" width="14.6328125" customWidth="1"/>
    <col min="9" max="9" width="12.81640625" customWidth="1"/>
    <col min="10" max="10" width="11.6328125" customWidth="1"/>
  </cols>
  <sheetData>
    <row r="1" spans="1:10" ht="12.75" customHeight="1" x14ac:dyDescent="0.25">
      <c r="A1" s="55"/>
      <c r="B1" s="185" t="s">
        <v>102</v>
      </c>
      <c r="C1" s="185"/>
      <c r="D1" s="185"/>
      <c r="E1" s="185"/>
      <c r="F1" s="185" t="s">
        <v>103</v>
      </c>
      <c r="G1" s="185"/>
      <c r="H1" s="185"/>
      <c r="I1" s="185"/>
      <c r="J1" s="55"/>
    </row>
    <row r="2" spans="1:10" ht="12.75" customHeight="1" x14ac:dyDescent="0.25">
      <c r="A2" s="55"/>
      <c r="B2" s="185"/>
      <c r="C2" s="185"/>
      <c r="D2" s="185"/>
      <c r="E2" s="185"/>
      <c r="F2" s="185"/>
      <c r="G2" s="185"/>
      <c r="H2" s="185"/>
      <c r="I2" s="185"/>
      <c r="J2" s="55"/>
    </row>
    <row r="3" spans="1:10" ht="45.75" customHeight="1" x14ac:dyDescent="0.35">
      <c r="A3" s="50"/>
      <c r="B3" s="51" t="s">
        <v>104</v>
      </c>
      <c r="C3" s="51" t="s">
        <v>105</v>
      </c>
      <c r="D3" s="51" t="s">
        <v>106</v>
      </c>
      <c r="E3" s="51" t="s">
        <v>107</v>
      </c>
      <c r="F3" s="51" t="s">
        <v>104</v>
      </c>
      <c r="G3" s="51" t="s">
        <v>105</v>
      </c>
      <c r="H3" s="51" t="s">
        <v>106</v>
      </c>
      <c r="I3" s="51" t="s">
        <v>107</v>
      </c>
    </row>
    <row r="4" spans="1:10" ht="27" customHeight="1" x14ac:dyDescent="0.35">
      <c r="A4" s="50" t="s">
        <v>22</v>
      </c>
      <c r="B4" s="53" t="e">
        <f>COUNTIF('Pupil VA Calculator'!AM5:AM150,"Y")/COUNTIF('Pupil VA Calculator'!AM5:AM150,"?*")</f>
        <v>#DIV/0!</v>
      </c>
      <c r="C4" s="53" t="e">
        <f>COUNTIF('Pupil VA Calculator'!AI5:AI151,"Y")/COUNTIF('Pupil VA Calculator'!B5:B151,"?*")</f>
        <v>#DIV/0!</v>
      </c>
      <c r="D4" s="54" t="e">
        <f>C4-B4</f>
        <v>#DIV/0!</v>
      </c>
      <c r="E4" s="148" t="e">
        <f>D4/(100/'School VA Calculator'!B4)*100</f>
        <v>#DIV/0!</v>
      </c>
      <c r="F4" s="53" t="e">
        <f>COUNTIF('Pupil VA Calculator'!AU5:AU150,"Y")/COUNTIF('Pupil VA Calculator'!AU5:AU150,"?*")</f>
        <v>#DIV/0!</v>
      </c>
      <c r="G4" s="53" t="e">
        <f>COUNTIF('Pupil VA Calculator'!AQ5:AQ151,"Y")/COUNTIF('Pupil VA Calculator'!B5:B151,"?*")</f>
        <v>#DIV/0!</v>
      </c>
      <c r="H4" s="54" t="e">
        <f>G4-F4</f>
        <v>#DIV/0!</v>
      </c>
      <c r="I4" s="148" t="e">
        <f>H4/(100/'School VA Calculator'!B4)*100</f>
        <v>#DIV/0!</v>
      </c>
    </row>
    <row r="5" spans="1:10" ht="27" customHeight="1" x14ac:dyDescent="0.35">
      <c r="A5" s="50" t="s">
        <v>23</v>
      </c>
      <c r="B5" s="53" t="e">
        <f>COUNTIF('Pupil VA Calculator'!AN5:AN150,"Y")/COUNTIF('Pupil VA Calculator'!AN5:AN150,"?*")</f>
        <v>#DIV/0!</v>
      </c>
      <c r="C5" s="53" t="e">
        <f>COUNTIF('Pupil VA Calculator'!AJ5:AJ151,"Y")/COUNTIF('Pupil VA Calculator'!B5:B151,"?*")</f>
        <v>#DIV/0!</v>
      </c>
      <c r="D5" s="54" t="e">
        <f t="shared" ref="D5:D7" si="0">C5-B5</f>
        <v>#DIV/0!</v>
      </c>
      <c r="E5" s="148" t="e">
        <f>D5/(100/'School VA Calculator'!C4)*100</f>
        <v>#DIV/0!</v>
      </c>
      <c r="F5" s="53" t="e">
        <f>COUNTIF('Pupil VA Calculator'!AV5:AV150,"Y")/COUNTIF('Pupil VA Calculator'!AV5:AV150,"?*")</f>
        <v>#DIV/0!</v>
      </c>
      <c r="G5" s="53" t="e">
        <f>COUNTIF('Pupil VA Calculator'!AR5:AR151,"Y")/COUNTIF('Pupil VA Calculator'!B5:B151,"?*")</f>
        <v>#DIV/0!</v>
      </c>
      <c r="H5" s="54" t="e">
        <f t="shared" ref="H5:H7" si="1">G5-F5</f>
        <v>#DIV/0!</v>
      </c>
      <c r="I5" s="148" t="e">
        <f>H5/(100/'School VA Calculator'!C4)*100</f>
        <v>#DIV/0!</v>
      </c>
    </row>
    <row r="6" spans="1:10" ht="27" customHeight="1" x14ac:dyDescent="0.35">
      <c r="A6" s="50" t="s">
        <v>24</v>
      </c>
      <c r="B6" s="53" t="e">
        <f>COUNTIF('Pupil VA Calculator'!AO5:AO150,"Y")/COUNTIF('Pupil VA Calculator'!AO5:AO150,"?*")</f>
        <v>#DIV/0!</v>
      </c>
      <c r="C6" s="53" t="e">
        <f>COUNTIF('Pupil VA Calculator'!AK5:AK151,"Y")/COUNTIF('Pupil VA Calculator'!B5:B151,"?*")</f>
        <v>#DIV/0!</v>
      </c>
      <c r="D6" s="54" t="e">
        <f t="shared" si="0"/>
        <v>#DIV/0!</v>
      </c>
      <c r="E6" s="148" t="e">
        <f>D6/(100/'School VA Calculator'!D4)*100</f>
        <v>#DIV/0!</v>
      </c>
      <c r="F6" s="53" t="e">
        <f>COUNTIF('Pupil VA Calculator'!AW5:AW150,"Y")/COUNTIF('Pupil VA Calculator'!AW5:AW150,"?*")</f>
        <v>#DIV/0!</v>
      </c>
      <c r="G6" s="53" t="e">
        <f>COUNTIF('Pupil VA Calculator'!AS5:AS151,"Y")/COUNTIF('Pupil VA Calculator'!B5:B151,"?*")</f>
        <v>#DIV/0!</v>
      </c>
      <c r="H6" s="54" t="e">
        <f t="shared" si="1"/>
        <v>#DIV/0!</v>
      </c>
      <c r="I6" s="148" t="e">
        <f>H6/(100/'School VA Calculator'!D4)*100</f>
        <v>#DIV/0!</v>
      </c>
    </row>
    <row r="7" spans="1:10" ht="27" customHeight="1" x14ac:dyDescent="0.35">
      <c r="A7" s="50" t="s">
        <v>108</v>
      </c>
      <c r="B7" s="53" t="e">
        <f>COUNTIF('Pupil VA Calculator'!AL5:AL150,"Y")/COUNTIF('Pupil VA Calculator'!AL5:AL150,"?*")</f>
        <v>#DIV/0!</v>
      </c>
      <c r="C7" s="53" t="e">
        <f>COUNTIF('Pupil VA Calculator'!AH5:AH151,"Y")/COUNTIF('Pupil VA Calculator'!B5:B151,"?*")</f>
        <v>#DIV/0!</v>
      </c>
      <c r="D7" s="54" t="e">
        <f t="shared" si="0"/>
        <v>#DIV/0!</v>
      </c>
      <c r="E7" s="148" t="e">
        <f>D7/(100/AVERAGE('School VA Calculator'!B4:D4))*100</f>
        <v>#DIV/0!</v>
      </c>
      <c r="F7" s="53" t="e">
        <f>COUNTIF('Pupil VA Calculator'!AT5:AT150,"Y")/COUNTIF('Pupil VA Calculator'!AT5:AT150,"?*")</f>
        <v>#DIV/0!</v>
      </c>
      <c r="G7" s="53" t="e">
        <f>COUNTIF('Pupil VA Calculator'!AP5:AP151,"Y")/COUNTIF('Pupil VA Calculator'!B5:B151,"?*")</f>
        <v>#DIV/0!</v>
      </c>
      <c r="H7" s="54" t="e">
        <f t="shared" si="1"/>
        <v>#DIV/0!</v>
      </c>
      <c r="I7" s="148" t="e">
        <f>H7/(100/AVERAGE('School VA Calculator'!B4:D4))*100</f>
        <v>#DIV/0!</v>
      </c>
    </row>
    <row r="9" spans="1:10" x14ac:dyDescent="0.25">
      <c r="A9" s="52" t="s">
        <v>109</v>
      </c>
    </row>
    <row r="10" spans="1:10" x14ac:dyDescent="0.25">
      <c r="A10" s="52" t="s">
        <v>110</v>
      </c>
    </row>
    <row r="11" spans="1:10" x14ac:dyDescent="0.25">
      <c r="A11" s="52" t="s">
        <v>111</v>
      </c>
    </row>
    <row r="12" spans="1:10" x14ac:dyDescent="0.25">
      <c r="A12" s="52" t="s">
        <v>112</v>
      </c>
    </row>
  </sheetData>
  <sheetProtection algorithmName="SHA-512" hashValue="U+/LMAFell+9ZIFhJreM6kY7GLrygLoLu8kIkhdBWgajc3/pPgXcibl7jn0VkWkjR2RQG6OvYHuewHKIGAY6NA==" saltValue="uxwyBfnqR5z9yl6w4eWHpw==" spinCount="100000" sheet="1" selectLockedCells="1" selectUnlockedCells="1"/>
  <mergeCells count="2">
    <mergeCell ref="F1:I2"/>
    <mergeCell ref="B1:E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26"/>
  <sheetViews>
    <sheetView showGridLines="0" zoomScale="70" zoomScaleNormal="70" workbookViewId="0">
      <selection activeCell="E29" sqref="E29"/>
    </sheetView>
  </sheetViews>
  <sheetFormatPr defaultColWidth="8.81640625" defaultRowHeight="18.75" customHeight="1" x14ac:dyDescent="0.25"/>
  <cols>
    <col min="1" max="3" width="8.81640625" style="22"/>
    <col min="4" max="8" width="17.81640625" style="22" customWidth="1"/>
    <col min="9" max="10" width="8.81640625" style="22"/>
    <col min="11" max="11" width="13" style="22" bestFit="1" customWidth="1"/>
    <col min="12" max="12" width="8.81640625" style="22"/>
    <col min="13" max="13" width="13" style="22" bestFit="1" customWidth="1"/>
    <col min="14" max="20" width="8.81640625" style="22"/>
    <col min="21" max="21" width="12.81640625" style="22" customWidth="1"/>
    <col min="22" max="22" width="13.26953125" style="22" bestFit="1" customWidth="1"/>
    <col min="23" max="23" width="12.6328125" style="22" bestFit="1" customWidth="1"/>
    <col min="24" max="24" width="11.81640625" style="22" bestFit="1" customWidth="1"/>
    <col min="25" max="16384" width="8.81640625" style="22"/>
  </cols>
  <sheetData>
    <row r="1" spans="1:24" ht="18.75" customHeight="1" thickBot="1" x14ac:dyDescent="0.3">
      <c r="A1" s="22" t="s">
        <v>23</v>
      </c>
    </row>
    <row r="2" spans="1:24" ht="51.75" customHeight="1" thickBot="1" x14ac:dyDescent="0.3">
      <c r="A2" s="22" t="s">
        <v>113</v>
      </c>
      <c r="B2" s="22">
        <v>3</v>
      </c>
      <c r="D2" s="32" t="s">
        <v>114</v>
      </c>
      <c r="E2" s="32" t="s">
        <v>115</v>
      </c>
      <c r="F2" s="33" t="s">
        <v>116</v>
      </c>
      <c r="G2" s="33" t="s">
        <v>117</v>
      </c>
      <c r="H2" s="33" t="s">
        <v>118</v>
      </c>
      <c r="K2" s="18" t="s">
        <v>70</v>
      </c>
      <c r="L2" s="18">
        <v>2</v>
      </c>
      <c r="M2" s="18" t="s">
        <v>70</v>
      </c>
      <c r="O2" s="60" t="s">
        <v>70</v>
      </c>
      <c r="P2" s="61">
        <v>60</v>
      </c>
      <c r="Q2" s="22">
        <v>0</v>
      </c>
      <c r="R2" s="22" t="s">
        <v>119</v>
      </c>
      <c r="T2" s="32" t="s">
        <v>114</v>
      </c>
      <c r="U2" s="32" t="s">
        <v>115</v>
      </c>
      <c r="V2" s="33" t="s">
        <v>116</v>
      </c>
      <c r="W2" s="33" t="s">
        <v>117</v>
      </c>
      <c r="X2" s="33" t="s">
        <v>118</v>
      </c>
    </row>
    <row r="3" spans="1:24" ht="18.75" customHeight="1" thickBot="1" x14ac:dyDescent="0.3">
      <c r="A3" s="22">
        <v>1</v>
      </c>
      <c r="B3" s="22">
        <v>9</v>
      </c>
      <c r="C3" s="22">
        <v>0</v>
      </c>
      <c r="D3" s="34">
        <v>1</v>
      </c>
      <c r="E3" s="35" t="s">
        <v>141</v>
      </c>
      <c r="F3" s="36">
        <v>65.3</v>
      </c>
      <c r="G3" s="36">
        <v>64.8</v>
      </c>
      <c r="H3" s="36">
        <v>65.599999999999994</v>
      </c>
      <c r="K3" s="18" t="s">
        <v>140</v>
      </c>
      <c r="L3" s="18">
        <v>3</v>
      </c>
      <c r="M3" s="18" t="s">
        <v>140</v>
      </c>
      <c r="O3" s="60" t="s">
        <v>71</v>
      </c>
      <c r="P3" s="61">
        <v>64</v>
      </c>
      <c r="Q3" s="22">
        <v>6.5</v>
      </c>
      <c r="R3" s="22" t="s">
        <v>120</v>
      </c>
      <c r="T3" s="34">
        <v>1</v>
      </c>
      <c r="U3" s="35" t="s">
        <v>139</v>
      </c>
      <c r="V3" s="36">
        <v>-99</v>
      </c>
      <c r="W3" s="36">
        <v>-99</v>
      </c>
      <c r="X3" s="36">
        <v>-99</v>
      </c>
    </row>
    <row r="4" spans="1:24" ht="18.75" customHeight="1" thickBot="1" x14ac:dyDescent="0.3">
      <c r="A4" s="22">
        <v>2</v>
      </c>
      <c r="B4" s="22">
        <v>15</v>
      </c>
      <c r="C4" s="22">
        <v>2.19</v>
      </c>
      <c r="D4" s="34">
        <v>2</v>
      </c>
      <c r="E4" s="35" t="s">
        <v>142</v>
      </c>
      <c r="F4" s="36">
        <v>73.7</v>
      </c>
      <c r="G4" s="36">
        <v>72.2</v>
      </c>
      <c r="H4" s="36">
        <v>74.099999999999994</v>
      </c>
      <c r="K4" s="18" t="s">
        <v>71</v>
      </c>
      <c r="L4" s="18">
        <v>2.5</v>
      </c>
      <c r="M4" s="18" t="s">
        <v>71</v>
      </c>
      <c r="O4" s="60" t="s">
        <v>72</v>
      </c>
      <c r="P4" s="61">
        <v>67</v>
      </c>
      <c r="Q4" s="22">
        <v>8.01</v>
      </c>
      <c r="R4" s="22" t="s">
        <v>122</v>
      </c>
      <c r="T4" s="34">
        <v>2</v>
      </c>
      <c r="U4" s="35" t="s">
        <v>133</v>
      </c>
      <c r="V4" s="36">
        <v>-99</v>
      </c>
      <c r="W4" s="36">
        <v>-99</v>
      </c>
      <c r="X4" s="36">
        <v>-99</v>
      </c>
    </row>
    <row r="5" spans="1:24" ht="18.75" customHeight="1" thickBot="1" x14ac:dyDescent="0.3">
      <c r="A5" s="22">
        <v>3</v>
      </c>
      <c r="B5" s="22">
        <v>21</v>
      </c>
      <c r="C5" s="22">
        <v>2.56</v>
      </c>
      <c r="D5" s="34">
        <v>3</v>
      </c>
      <c r="E5" s="35" t="s">
        <v>143</v>
      </c>
      <c r="F5" s="36">
        <v>75</v>
      </c>
      <c r="G5" s="36">
        <v>73.099999999999994</v>
      </c>
      <c r="H5" s="36">
        <v>75.400000000000006</v>
      </c>
      <c r="K5" s="18" t="s">
        <v>72</v>
      </c>
      <c r="L5" s="18">
        <v>3</v>
      </c>
      <c r="M5" s="18" t="s">
        <v>72</v>
      </c>
      <c r="O5" s="59" t="s">
        <v>73</v>
      </c>
      <c r="P5" s="61">
        <v>70</v>
      </c>
      <c r="T5" s="34">
        <v>3</v>
      </c>
      <c r="U5" s="35" t="s">
        <v>121</v>
      </c>
      <c r="V5" s="36">
        <v>-99</v>
      </c>
      <c r="W5" s="36">
        <v>-99</v>
      </c>
      <c r="X5" s="36">
        <v>-99</v>
      </c>
    </row>
    <row r="6" spans="1:24" ht="18.75" customHeight="1" thickBot="1" x14ac:dyDescent="0.3">
      <c r="A6" s="22">
        <v>4</v>
      </c>
      <c r="B6" s="22">
        <v>27</v>
      </c>
      <c r="C6" s="22">
        <v>2.82</v>
      </c>
      <c r="D6" s="34">
        <v>4</v>
      </c>
      <c r="E6" s="35" t="s">
        <v>144</v>
      </c>
      <c r="F6" s="36">
        <v>78.900000000000006</v>
      </c>
      <c r="G6" s="36">
        <v>76.400000000000006</v>
      </c>
      <c r="H6" s="36">
        <v>79.099999999999994</v>
      </c>
      <c r="K6" s="18" t="s">
        <v>73</v>
      </c>
      <c r="L6" s="18">
        <v>3.5</v>
      </c>
      <c r="M6" s="18" t="s">
        <v>73</v>
      </c>
      <c r="O6" s="60" t="s">
        <v>74</v>
      </c>
      <c r="P6" s="61">
        <v>73</v>
      </c>
      <c r="T6" s="34">
        <v>4</v>
      </c>
      <c r="U6" s="35" t="s">
        <v>138</v>
      </c>
      <c r="V6" s="36">
        <v>-99</v>
      </c>
      <c r="W6" s="36">
        <v>-99</v>
      </c>
      <c r="X6" s="36">
        <v>-99</v>
      </c>
    </row>
    <row r="7" spans="1:24" ht="18.75" customHeight="1" thickBot="1" x14ac:dyDescent="0.3">
      <c r="A7" s="22">
        <v>5</v>
      </c>
      <c r="B7" s="22">
        <v>33</v>
      </c>
      <c r="C7" s="22">
        <v>3.06</v>
      </c>
      <c r="D7" s="34">
        <v>5</v>
      </c>
      <c r="E7" s="35" t="s">
        <v>145</v>
      </c>
      <c r="F7" s="36">
        <v>81.900000000000006</v>
      </c>
      <c r="G7" s="36">
        <v>78.900000000000006</v>
      </c>
      <c r="H7" s="36">
        <v>82.1</v>
      </c>
      <c r="K7" s="18" t="s">
        <v>74</v>
      </c>
      <c r="L7" s="18">
        <v>4</v>
      </c>
      <c r="M7" s="18" t="s">
        <v>74</v>
      </c>
      <c r="O7" s="60" t="s">
        <v>75</v>
      </c>
      <c r="P7" s="61">
        <v>76</v>
      </c>
      <c r="T7" s="34">
        <v>5</v>
      </c>
      <c r="U7" s="35" t="s">
        <v>137</v>
      </c>
      <c r="V7" s="36">
        <v>-99</v>
      </c>
      <c r="W7" s="36">
        <v>-99</v>
      </c>
      <c r="X7" s="36">
        <v>-99</v>
      </c>
    </row>
    <row r="8" spans="1:24" ht="18.75" customHeight="1" thickBot="1" x14ac:dyDescent="0.3">
      <c r="A8" s="22">
        <v>6</v>
      </c>
      <c r="B8" s="22">
        <v>39</v>
      </c>
      <c r="C8" s="22">
        <v>3.32</v>
      </c>
      <c r="D8" s="34">
        <v>6</v>
      </c>
      <c r="E8" s="35" t="s">
        <v>146</v>
      </c>
      <c r="F8" s="36">
        <v>85.3</v>
      </c>
      <c r="G8" s="36">
        <v>82.1</v>
      </c>
      <c r="H8" s="36">
        <v>84.8</v>
      </c>
      <c r="K8" s="18" t="s">
        <v>62</v>
      </c>
      <c r="L8" s="18">
        <v>6</v>
      </c>
      <c r="M8" s="18" t="s">
        <v>62</v>
      </c>
      <c r="O8" s="60" t="s">
        <v>76</v>
      </c>
      <c r="P8" s="61">
        <v>79</v>
      </c>
      <c r="T8" s="34">
        <v>6</v>
      </c>
      <c r="U8" s="35" t="s">
        <v>136</v>
      </c>
      <c r="V8" s="36">
        <v>-99</v>
      </c>
      <c r="W8" s="36">
        <v>-99</v>
      </c>
      <c r="X8" s="36">
        <v>-99</v>
      </c>
    </row>
    <row r="9" spans="1:24" ht="18.75" customHeight="1" thickBot="1" x14ac:dyDescent="0.3">
      <c r="C9" s="22">
        <v>3.56</v>
      </c>
      <c r="D9" s="34">
        <v>7</v>
      </c>
      <c r="E9" s="35" t="s">
        <v>147</v>
      </c>
      <c r="F9" s="36">
        <v>88.4</v>
      </c>
      <c r="G9" s="36">
        <v>84.6</v>
      </c>
      <c r="H9" s="36">
        <v>87.9</v>
      </c>
      <c r="K9" s="18" t="s">
        <v>63</v>
      </c>
      <c r="L9" s="18">
        <v>8</v>
      </c>
      <c r="M9" s="18" t="s">
        <v>63</v>
      </c>
      <c r="O9" s="60" t="s">
        <v>67</v>
      </c>
      <c r="P9" s="61">
        <v>79</v>
      </c>
      <c r="T9" s="34">
        <v>7</v>
      </c>
      <c r="U9" s="35" t="s">
        <v>135</v>
      </c>
      <c r="V9" s="36">
        <v>-99</v>
      </c>
      <c r="W9" s="36">
        <v>-99</v>
      </c>
      <c r="X9" s="36">
        <v>-99</v>
      </c>
    </row>
    <row r="10" spans="1:24" ht="18.75" customHeight="1" thickBot="1" x14ac:dyDescent="0.3">
      <c r="C10" s="22">
        <v>3.82</v>
      </c>
      <c r="D10" s="34">
        <v>8</v>
      </c>
      <c r="E10" s="35" t="s">
        <v>148</v>
      </c>
      <c r="F10" s="36">
        <v>91.4</v>
      </c>
      <c r="G10" s="36">
        <v>87.3</v>
      </c>
      <c r="H10" s="36">
        <v>90.1</v>
      </c>
      <c r="K10" s="18" t="s">
        <v>64</v>
      </c>
      <c r="L10" s="18">
        <v>10</v>
      </c>
      <c r="M10" s="18" t="s">
        <v>64</v>
      </c>
      <c r="O10" s="60" t="s">
        <v>62</v>
      </c>
      <c r="P10" s="61">
        <v>91</v>
      </c>
      <c r="T10" s="34">
        <v>8</v>
      </c>
      <c r="U10" s="35" t="s">
        <v>134</v>
      </c>
      <c r="V10" s="36">
        <v>-25.186900000000001</v>
      </c>
      <c r="W10" s="36">
        <v>-24.417999999999999</v>
      </c>
      <c r="X10" s="36">
        <v>-23.901900000000001</v>
      </c>
    </row>
    <row r="11" spans="1:24" ht="18.75" customHeight="1" thickBot="1" x14ac:dyDescent="0.3">
      <c r="C11" s="22">
        <v>4.0599999999999996</v>
      </c>
      <c r="D11" s="34">
        <v>9</v>
      </c>
      <c r="E11" s="35" t="s">
        <v>160</v>
      </c>
      <c r="F11" s="36">
        <v>92.3</v>
      </c>
      <c r="G11" s="36">
        <v>87.7</v>
      </c>
      <c r="H11" s="36">
        <v>90.6</v>
      </c>
      <c r="K11" s="60"/>
      <c r="L11" s="61"/>
      <c r="M11" s="60"/>
      <c r="O11" s="60" t="s">
        <v>63</v>
      </c>
      <c r="P11" s="61">
        <v>103</v>
      </c>
      <c r="T11" s="34">
        <v>9</v>
      </c>
      <c r="U11" s="35">
        <v>4</v>
      </c>
      <c r="V11" s="36">
        <v>-24.246400000000001</v>
      </c>
      <c r="W11" s="36">
        <v>-23.998899999999999</v>
      </c>
      <c r="X11" s="36">
        <v>-23.025700000000001</v>
      </c>
    </row>
    <row r="12" spans="1:24" ht="18.75" customHeight="1" thickBot="1" x14ac:dyDescent="0.3">
      <c r="C12" s="22">
        <v>4.4400000000000004</v>
      </c>
      <c r="D12" s="34">
        <v>10</v>
      </c>
      <c r="E12" s="35" t="s">
        <v>149</v>
      </c>
      <c r="F12" s="36">
        <v>93.7</v>
      </c>
      <c r="G12" s="36">
        <v>89</v>
      </c>
      <c r="H12" s="36">
        <v>93.3</v>
      </c>
      <c r="K12" s="60"/>
      <c r="L12" s="61"/>
      <c r="M12" s="60"/>
      <c r="O12" s="60" t="s">
        <v>64</v>
      </c>
      <c r="P12" s="61">
        <v>113</v>
      </c>
      <c r="T12" s="34">
        <v>10</v>
      </c>
      <c r="U12" s="35" t="s">
        <v>123</v>
      </c>
      <c r="V12" s="36">
        <v>-24.3857</v>
      </c>
      <c r="W12" s="36">
        <v>-24.244399999999999</v>
      </c>
      <c r="X12" s="36">
        <v>-23.443000000000001</v>
      </c>
    </row>
    <row r="13" spans="1:24" ht="18.75" customHeight="1" thickBot="1" x14ac:dyDescent="0.3">
      <c r="C13" s="22">
        <v>4.8099999999999996</v>
      </c>
      <c r="D13" s="34">
        <v>11</v>
      </c>
      <c r="E13" s="35" t="s">
        <v>150</v>
      </c>
      <c r="F13" s="36">
        <v>95.5</v>
      </c>
      <c r="G13" s="36">
        <v>90.9</v>
      </c>
      <c r="H13" s="36">
        <v>95.2</v>
      </c>
      <c r="K13" s="60"/>
      <c r="L13" s="61"/>
      <c r="M13" s="60"/>
      <c r="T13" s="34">
        <v>11</v>
      </c>
      <c r="U13" s="35">
        <v>5</v>
      </c>
      <c r="V13" s="36">
        <v>-21.5336</v>
      </c>
      <c r="W13" s="36">
        <v>-22.309100000000001</v>
      </c>
      <c r="X13" s="36">
        <v>-20.775200000000002</v>
      </c>
    </row>
    <row r="14" spans="1:24" ht="18.75" customHeight="1" thickBot="1" x14ac:dyDescent="0.3">
      <c r="C14" s="22" t="s">
        <v>159</v>
      </c>
      <c r="D14" s="34">
        <v>12</v>
      </c>
      <c r="E14" s="35" t="s">
        <v>151</v>
      </c>
      <c r="F14" s="36">
        <v>96.9</v>
      </c>
      <c r="G14" s="36">
        <v>92</v>
      </c>
      <c r="H14" s="36">
        <v>96.4</v>
      </c>
      <c r="K14" s="60"/>
      <c r="L14" s="61"/>
      <c r="M14" s="60"/>
      <c r="T14" s="34">
        <v>12</v>
      </c>
      <c r="U14" s="35" t="s">
        <v>124</v>
      </c>
      <c r="V14" s="36">
        <v>-21.911799999999999</v>
      </c>
      <c r="W14" s="36">
        <v>-22.736699999999999</v>
      </c>
      <c r="X14" s="36">
        <v>-21.099599999999999</v>
      </c>
    </row>
    <row r="15" spans="1:24" ht="18.75" customHeight="1" thickBot="1" x14ac:dyDescent="0.3">
      <c r="C15" s="22">
        <v>5.69</v>
      </c>
      <c r="D15" s="34">
        <v>13</v>
      </c>
      <c r="E15" s="35" t="s">
        <v>152</v>
      </c>
      <c r="F15" s="36">
        <v>98.6</v>
      </c>
      <c r="G15" s="36">
        <v>94.8</v>
      </c>
      <c r="H15" s="36">
        <v>97.6</v>
      </c>
      <c r="K15" s="60"/>
      <c r="L15" s="61"/>
      <c r="M15" s="60"/>
      <c r="T15" s="34">
        <v>13</v>
      </c>
      <c r="U15" s="35">
        <v>6</v>
      </c>
      <c r="V15" s="36">
        <v>-19.619900000000001</v>
      </c>
      <c r="W15" s="36">
        <v>-20.472100000000001</v>
      </c>
      <c r="X15" s="36">
        <v>-19.146799999999999</v>
      </c>
    </row>
    <row r="16" spans="1:24" ht="18.75" customHeight="1" thickBot="1" x14ac:dyDescent="0.3">
      <c r="C16" s="22">
        <v>6.19</v>
      </c>
      <c r="D16" s="34">
        <v>14</v>
      </c>
      <c r="E16" s="35" t="s">
        <v>153</v>
      </c>
      <c r="F16" s="36">
        <v>103.1</v>
      </c>
      <c r="G16" s="36">
        <v>99</v>
      </c>
      <c r="H16" s="36">
        <v>102.2</v>
      </c>
      <c r="K16" s="60"/>
      <c r="L16" s="61"/>
      <c r="M16" s="60"/>
      <c r="T16" s="34">
        <v>14</v>
      </c>
      <c r="U16" s="35" t="s">
        <v>125</v>
      </c>
      <c r="V16" s="36">
        <v>-17.183399999999999</v>
      </c>
      <c r="W16" s="36">
        <v>-19.2392</v>
      </c>
      <c r="X16" s="36">
        <v>-16.602900000000002</v>
      </c>
    </row>
    <row r="17" spans="3:24" ht="18.75" customHeight="1" thickBot="1" x14ac:dyDescent="0.3">
      <c r="C17" s="22">
        <v>7.12</v>
      </c>
      <c r="D17" s="34">
        <v>15</v>
      </c>
      <c r="E17" s="35" t="s">
        <v>154</v>
      </c>
      <c r="F17" s="36">
        <v>105.4</v>
      </c>
      <c r="G17" s="36">
        <v>100.3</v>
      </c>
      <c r="H17" s="36">
        <v>105.1</v>
      </c>
      <c r="L17" s="18"/>
      <c r="T17" s="34">
        <v>15</v>
      </c>
      <c r="U17" s="35">
        <v>7</v>
      </c>
      <c r="V17" s="36">
        <v>-16.7165</v>
      </c>
      <c r="W17" s="36">
        <v>-18.6707</v>
      </c>
      <c r="X17" s="36">
        <v>-15.768800000000001</v>
      </c>
    </row>
    <row r="18" spans="3:24" ht="18.75" customHeight="1" thickBot="1" x14ac:dyDescent="0.3">
      <c r="C18" s="22">
        <v>7.69</v>
      </c>
      <c r="D18" s="34">
        <v>16</v>
      </c>
      <c r="E18" s="35" t="s">
        <v>155</v>
      </c>
      <c r="F18" s="36">
        <v>107.6</v>
      </c>
      <c r="G18" s="36">
        <v>103.2</v>
      </c>
      <c r="H18" s="36">
        <v>106.8</v>
      </c>
      <c r="T18" s="34">
        <v>16</v>
      </c>
      <c r="U18" s="35" t="s">
        <v>126</v>
      </c>
      <c r="V18" s="36">
        <v>-16.29</v>
      </c>
      <c r="W18" s="36">
        <v>-17.8705</v>
      </c>
      <c r="X18" s="36">
        <v>-14.683400000000001</v>
      </c>
    </row>
    <row r="19" spans="3:24" ht="18.75" customHeight="1" thickBot="1" x14ac:dyDescent="0.3">
      <c r="C19" s="22">
        <v>8.26</v>
      </c>
      <c r="D19" s="34">
        <v>17</v>
      </c>
      <c r="E19" s="35" t="s">
        <v>156</v>
      </c>
      <c r="F19" s="36">
        <v>111.3</v>
      </c>
      <c r="G19" s="36">
        <v>105.5</v>
      </c>
      <c r="H19" s="36">
        <v>108.7</v>
      </c>
      <c r="T19" s="34">
        <v>17</v>
      </c>
      <c r="U19" s="35">
        <v>8</v>
      </c>
      <c r="V19" s="36">
        <v>-14.8461</v>
      </c>
      <c r="W19" s="36">
        <v>-13.427199999999999</v>
      </c>
      <c r="X19" s="36">
        <v>-13.7425</v>
      </c>
    </row>
    <row r="20" spans="3:24" ht="18.75" customHeight="1" thickBot="1" x14ac:dyDescent="0.3">
      <c r="C20" s="22">
        <v>8.75</v>
      </c>
      <c r="D20" s="34">
        <v>18</v>
      </c>
      <c r="E20" s="35" t="s">
        <v>157</v>
      </c>
      <c r="F20" s="36">
        <v>111.9</v>
      </c>
      <c r="G20" s="36">
        <v>106.3</v>
      </c>
      <c r="H20" s="36">
        <v>112.5</v>
      </c>
      <c r="T20" s="34">
        <v>18</v>
      </c>
      <c r="U20" s="35" t="s">
        <v>127</v>
      </c>
      <c r="V20" s="36">
        <v>-13.899800000000001</v>
      </c>
      <c r="W20" s="36">
        <v>-13.700100000000001</v>
      </c>
      <c r="X20" s="36">
        <v>-13.330500000000001</v>
      </c>
    </row>
    <row r="21" spans="3:24" ht="18.75" customHeight="1" thickBot="1" x14ac:dyDescent="0.3">
      <c r="C21" s="22">
        <v>9.75</v>
      </c>
      <c r="D21" s="34">
        <v>19</v>
      </c>
      <c r="E21" s="35" t="s">
        <v>158</v>
      </c>
      <c r="F21" s="36">
        <v>114.5</v>
      </c>
      <c r="G21" s="36">
        <v>109.7</v>
      </c>
      <c r="H21" s="36">
        <v>114.1</v>
      </c>
      <c r="T21" s="34">
        <v>19</v>
      </c>
      <c r="U21" s="35" t="s">
        <v>128</v>
      </c>
      <c r="V21" s="36">
        <v>-12.8644</v>
      </c>
      <c r="W21" s="36">
        <v>-13.4124</v>
      </c>
      <c r="X21" s="36">
        <v>-11.974500000000001</v>
      </c>
    </row>
    <row r="22" spans="3:24" ht="18.75" customHeight="1" thickBot="1" x14ac:dyDescent="0.3">
      <c r="C22" s="22">
        <v>10</v>
      </c>
      <c r="D22" s="34">
        <v>20</v>
      </c>
      <c r="E22" s="35">
        <v>10</v>
      </c>
      <c r="F22" s="36">
        <v>113.29</v>
      </c>
      <c r="G22" s="36">
        <v>108.88</v>
      </c>
      <c r="H22" s="36">
        <v>112.15</v>
      </c>
      <c r="T22" s="34">
        <v>20</v>
      </c>
      <c r="U22" s="35">
        <v>10</v>
      </c>
      <c r="V22" s="36">
        <v>-12.2188</v>
      </c>
      <c r="W22" s="36">
        <v>-13.315</v>
      </c>
      <c r="X22" s="36">
        <v>-12.140599999999999</v>
      </c>
    </row>
    <row r="23" spans="3:24" ht="18.75" customHeight="1" thickBot="1" x14ac:dyDescent="0.3">
      <c r="D23" s="34"/>
      <c r="E23" s="35"/>
      <c r="F23" s="36"/>
      <c r="G23" s="36"/>
      <c r="H23" s="36"/>
      <c r="T23" s="34"/>
      <c r="U23" s="35"/>
      <c r="V23" s="36"/>
      <c r="W23" s="36"/>
      <c r="X23" s="36"/>
    </row>
    <row r="24" spans="3:24" ht="18.75" customHeight="1" thickBot="1" x14ac:dyDescent="0.3">
      <c r="D24" s="34"/>
      <c r="E24" s="35"/>
      <c r="F24" s="36"/>
      <c r="G24" s="36"/>
      <c r="H24" s="36"/>
      <c r="T24" s="34"/>
      <c r="U24" s="35"/>
      <c r="V24" s="36"/>
      <c r="W24" s="36"/>
      <c r="X24" s="36"/>
    </row>
    <row r="25" spans="3:24" ht="18.75" customHeight="1" thickBot="1" x14ac:dyDescent="0.3">
      <c r="D25" s="34"/>
      <c r="E25" s="35"/>
      <c r="F25" s="36"/>
      <c r="G25" s="36"/>
      <c r="H25" s="36"/>
      <c r="T25" s="34"/>
      <c r="U25" s="35"/>
      <c r="V25" s="36"/>
      <c r="W25" s="36"/>
      <c r="X25" s="36"/>
    </row>
    <row r="26" spans="3:24" ht="18.75" customHeight="1" thickBot="1" x14ac:dyDescent="0.3">
      <c r="D26" s="34"/>
      <c r="E26" s="35"/>
      <c r="F26" s="36"/>
      <c r="G26" s="36"/>
      <c r="H26" s="36"/>
      <c r="T26" s="34"/>
      <c r="U26" s="35"/>
      <c r="V26" s="36"/>
      <c r="W26" s="36"/>
      <c r="X26" s="36"/>
    </row>
  </sheetData>
  <sheetProtection algorithmName="SHA-512" hashValue="r492WbbRqZDHg0fv8ADA0kjho3ApTR3nSjc5ZO5yWAYkvg8760lBpDzCwPt2ot/gsHZqmKTDkqc+Q6uewJ8Spw==" saltValue="o9HDgCEiirDGAOpXf6ZXxw==" spinCount="100000" sheet="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Pupil VA Calculator</vt:lpstr>
      <vt:lpstr>School VA Calculator</vt:lpstr>
      <vt:lpstr>Pupil Groups</vt:lpstr>
      <vt:lpstr>Actual vs Estimated Results</vt:lpstr>
      <vt:lpstr>points lookup</vt:lpstr>
      <vt:lpstr>thresholds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Pembroke</dc:creator>
  <cp:keywords/>
  <dc:description/>
  <cp:lastModifiedBy>James Pembroke</cp:lastModifiedBy>
  <cp:revision/>
  <dcterms:created xsi:type="dcterms:W3CDTF">2013-01-10T09:50:39Z</dcterms:created>
  <dcterms:modified xsi:type="dcterms:W3CDTF">2026-09-14T16:43:54Z</dcterms:modified>
  <cp:category/>
  <cp:contentStatus/>
</cp:coreProperties>
</file>